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Okonomi\5 - Regnskab og budget\7 - Solvensbehov\2 - Søjle III\2022\31.12.2022\Til udfyldelse\"/>
    </mc:Choice>
  </mc:AlternateContent>
  <xr:revisionPtr revIDLastSave="0" documentId="13_ncr:1_{F5E58882-C70D-4FC9-BF5C-F957511B315D}" xr6:coauthVersionLast="47" xr6:coauthVersionMax="47" xr10:uidLastSave="{00000000-0000-0000-0000-000000000000}"/>
  <workbookProtection workbookAlgorithmName="SHA-512" workbookHashValue="GjsHFPVV2G5rNwPwZ2a/TXod720Dhz1WrEdqwJkOqT2KVheAUDZPdf+e3zgdNdd5JpxxY3vppv0hbhHkq5Ji4Q==" workbookSaltValue="T0IrJXCoitrrfxucBUh2jQ==" workbookSpinCount="100000" lockStructure="1"/>
  <bookViews>
    <workbookView xWindow="-120" yWindow="-120" windowWidth="29040" windowHeight="17640" tabRatio="756" xr2:uid="{0101C3F1-24CB-4779-83FE-1C6B55FDEE89}"/>
  </bookViews>
  <sheets>
    <sheet name="Overblik" sheetId="19" r:id="rId1"/>
    <sheet name="Erklæring" sheetId="17" r:id="rId2"/>
    <sheet name="1" sheetId="21" r:id="rId3"/>
    <sheet name="2" sheetId="50" r:id="rId4"/>
    <sheet name="3" sheetId="12" r:id="rId5"/>
    <sheet name="4" sheetId="13" r:id="rId6"/>
    <sheet name="5" sheetId="23" r:id="rId7"/>
    <sheet name="6" sheetId="24" r:id="rId8"/>
    <sheet name="7" sheetId="7" r:id="rId9"/>
    <sheet name="8" sheetId="45" r:id="rId10"/>
    <sheet name="9" sheetId="25" r:id="rId11"/>
    <sheet name="10" sheetId="52" r:id="rId12"/>
    <sheet name="11" sheetId="39" r:id="rId13"/>
    <sheet name="12" sheetId="42" r:id="rId14"/>
    <sheet name="13" sheetId="44" r:id="rId15"/>
    <sheet name="14" sheetId="27" r:id="rId16"/>
    <sheet name="15" sheetId="28" r:id="rId17"/>
    <sheet name="16" sheetId="29" r:id="rId18"/>
    <sheet name="17" sheetId="22" r:id="rId19"/>
    <sheet name="18" sheetId="33" r:id="rId20"/>
    <sheet name="19" sheetId="34" r:id="rId21"/>
    <sheet name="20" sheetId="35" r:id="rId22"/>
    <sheet name="21" sheetId="36" r:id="rId23"/>
    <sheet name="22" sheetId="37" r:id="rId24"/>
    <sheet name="23" sheetId="38" r:id="rId25"/>
    <sheet name="24" sheetId="30" r:id="rId26"/>
    <sheet name="25" sheetId="31" r:id="rId27"/>
    <sheet name="26" sheetId="32" r:id="rId28"/>
    <sheet name="27" sheetId="47" r:id="rId29"/>
    <sheet name="28" sheetId="48" r:id="rId30"/>
    <sheet name="29" sheetId="49" r:id="rId31"/>
  </sheets>
  <definedNames>
    <definedName name="_xlnm.Print_Area" localSheetId="12">'11'!$A$1:$J$17</definedName>
    <definedName name="_xlnm.Print_Area" localSheetId="13">'12'!$A$1:$N$31</definedName>
    <definedName name="_xlnm.Print_Area" localSheetId="21">'20'!$A$2:$D$56</definedName>
    <definedName name="_xlnm.Print_Area" localSheetId="28">'27'!$A$1:$H$28</definedName>
    <definedName name="_xlnm.Print_Area" localSheetId="30">'29'!$A$2:$F$29</definedName>
    <definedName name="_xlnm.Print_Area" localSheetId="4">'3'!$A$4:$E$54</definedName>
    <definedName name="_xlnm.Print_Area" localSheetId="10">'9'!$A$5:$Q$31</definedName>
    <definedName name="_xlnm.Print_Area" localSheetId="0">Overblik!$A$1:$C$48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49" l="1"/>
  <c r="B22" i="49"/>
  <c r="B20" i="49"/>
  <c r="D17" i="7" l="1"/>
  <c r="M17" i="7"/>
  <c r="L17" i="7"/>
  <c r="K17" i="7"/>
  <c r="J17" i="7"/>
  <c r="I17" i="7"/>
  <c r="H17" i="7"/>
  <c r="G17" i="7"/>
  <c r="F17" i="7"/>
  <c r="E17" i="7"/>
  <c r="C17" i="7"/>
  <c r="C8" i="36" l="1"/>
  <c r="C6" i="36" s="1"/>
  <c r="C51" i="35"/>
  <c r="C39" i="35"/>
  <c r="C34" i="35"/>
  <c r="C26" i="35"/>
  <c r="C14" i="35"/>
  <c r="D54" i="35"/>
  <c r="D39" i="35"/>
  <c r="D26" i="35"/>
  <c r="D14" i="35"/>
  <c r="C20" i="34"/>
  <c r="H28" i="44" l="1"/>
  <c r="G28" i="44"/>
  <c r="F28" i="44"/>
  <c r="E28" i="44"/>
  <c r="D28" i="44"/>
  <c r="C28" i="44"/>
  <c r="M31" i="42"/>
  <c r="L31" i="42"/>
  <c r="K31" i="42"/>
  <c r="J31" i="42"/>
  <c r="I31" i="42"/>
  <c r="H31" i="42"/>
  <c r="E31" i="42"/>
  <c r="D31" i="42"/>
  <c r="N18" i="42"/>
  <c r="M18" i="42"/>
  <c r="L18" i="42"/>
  <c r="K18" i="42"/>
  <c r="J18" i="42"/>
  <c r="I18" i="42"/>
  <c r="H18" i="42"/>
  <c r="G18" i="42"/>
  <c r="F18" i="42"/>
  <c r="E18" i="42"/>
  <c r="D18" i="42"/>
  <c r="C18" i="42"/>
  <c r="N10" i="42"/>
  <c r="N31" i="42" s="1"/>
  <c r="M10" i="42"/>
  <c r="L10" i="42"/>
  <c r="K10" i="42"/>
  <c r="J10" i="42"/>
  <c r="I10" i="42"/>
  <c r="H10" i="42"/>
  <c r="G10" i="42"/>
  <c r="G31" i="42" s="1"/>
  <c r="E10" i="42"/>
  <c r="D10" i="42"/>
  <c r="F31" i="42" l="1"/>
  <c r="C31" i="42"/>
  <c r="J17" i="39"/>
  <c r="I17" i="39"/>
  <c r="H17" i="39"/>
  <c r="G17" i="39"/>
  <c r="F17" i="39"/>
  <c r="E17" i="39"/>
  <c r="D17" i="39"/>
  <c r="C17" i="39"/>
  <c r="J8" i="39"/>
  <c r="I8" i="39"/>
  <c r="H8" i="39"/>
  <c r="G8" i="39"/>
  <c r="F8" i="39"/>
  <c r="E8" i="39"/>
  <c r="D8" i="39"/>
  <c r="C8" i="39"/>
  <c r="Q31" i="25"/>
  <c r="P31" i="25"/>
  <c r="O31" i="25"/>
  <c r="N31" i="25"/>
  <c r="M31" i="25"/>
  <c r="L31" i="25"/>
  <c r="K31" i="25"/>
  <c r="J31" i="25"/>
  <c r="I31" i="25"/>
  <c r="H31" i="25"/>
  <c r="G31" i="25"/>
  <c r="F31" i="25"/>
  <c r="E31" i="25"/>
  <c r="D31" i="25"/>
  <c r="Q24" i="25"/>
  <c r="P24" i="25"/>
  <c r="N24" i="25"/>
  <c r="M24" i="25"/>
  <c r="L24" i="25"/>
  <c r="K24" i="25"/>
  <c r="J24" i="25"/>
  <c r="I24" i="25"/>
  <c r="H24" i="25"/>
  <c r="G24" i="25"/>
  <c r="F24" i="25"/>
  <c r="E24" i="25"/>
  <c r="D24" i="25"/>
  <c r="C24" i="25"/>
  <c r="Q18" i="25"/>
  <c r="P18" i="25"/>
  <c r="O18" i="25"/>
  <c r="N18" i="25"/>
  <c r="M18" i="25"/>
  <c r="L18" i="25"/>
  <c r="K18" i="25"/>
  <c r="J18" i="25"/>
  <c r="I18" i="25"/>
  <c r="H18" i="25"/>
  <c r="G18" i="25"/>
  <c r="F18" i="25"/>
  <c r="E18" i="25"/>
  <c r="D18" i="25"/>
  <c r="C18" i="25"/>
  <c r="Q10" i="25"/>
  <c r="P10" i="25"/>
  <c r="O10" i="25"/>
  <c r="N10" i="25"/>
  <c r="M10" i="25"/>
  <c r="L10" i="25"/>
  <c r="K10" i="25"/>
  <c r="J10" i="25"/>
  <c r="I10" i="25"/>
  <c r="H10" i="25"/>
  <c r="G10" i="25"/>
  <c r="F10" i="25"/>
  <c r="E10" i="25"/>
  <c r="D10" i="25"/>
  <c r="C10" i="25"/>
  <c r="C31" i="25" s="1"/>
  <c r="D44" i="13" l="1"/>
  <c r="E13" i="48" l="1"/>
  <c r="E11" i="48"/>
  <c r="E8" i="48"/>
  <c r="C54" i="35" l="1"/>
  <c r="E36" i="13" l="1"/>
  <c r="E44" i="13"/>
  <c r="E32" i="13"/>
  <c r="E31" i="13"/>
  <c r="E18" i="13"/>
  <c r="E15" i="13"/>
  <c r="E14" i="13"/>
  <c r="E9" i="13"/>
  <c r="E8" i="13"/>
  <c r="E46" i="12" l="1"/>
  <c r="D46" i="12" l="1"/>
  <c r="D16" i="12"/>
  <c r="D15" i="12"/>
  <c r="D14" i="12"/>
</calcChain>
</file>

<file path=xl/sharedStrings.xml><?xml version="1.0" encoding="utf-8"?>
<sst xmlns="http://schemas.openxmlformats.org/spreadsheetml/2006/main" count="1442" uniqueCount="952">
  <si>
    <t>I alt</t>
  </si>
  <si>
    <t>Risikovægtede eksponeringer</t>
  </si>
  <si>
    <t>a</t>
  </si>
  <si>
    <t>b</t>
  </si>
  <si>
    <t>c</t>
  </si>
  <si>
    <t>d</t>
  </si>
  <si>
    <t>e</t>
  </si>
  <si>
    <t>Kapitalgrundlagskrav</t>
  </si>
  <si>
    <t>Skema EU CCR3 — standardmetoden — modpartskreditrisikoeksponeringer efter eksponeringsklasse og risikovægte</t>
  </si>
  <si>
    <t>Fast format.</t>
  </si>
  <si>
    <t>Eksponeringsklasser</t>
  </si>
  <si>
    <t>Risikovægt</t>
  </si>
  <si>
    <t>f</t>
  </si>
  <si>
    <t>g</t>
  </si>
  <si>
    <t>h</t>
  </si>
  <si>
    <t>i</t>
  </si>
  <si>
    <t>j</t>
  </si>
  <si>
    <t>k</t>
  </si>
  <si>
    <t>Andre</t>
  </si>
  <si>
    <t xml:space="preserve">Centralregeringer eller centralbanker </t>
  </si>
  <si>
    <t xml:space="preserve">Regionale eller lokale myndigheder </t>
  </si>
  <si>
    <t>Offentlige enheder</t>
  </si>
  <si>
    <t>Multilaterale udviklingsbanker</t>
  </si>
  <si>
    <t>Internationale organisationer</t>
  </si>
  <si>
    <t>Institutter</t>
  </si>
  <si>
    <t>Selskaber</t>
  </si>
  <si>
    <t>Detail</t>
  </si>
  <si>
    <t>Institutter og selskaber med kortsigtet kreditvurdering</t>
  </si>
  <si>
    <t>Andre poster</t>
  </si>
  <si>
    <t>Eksponeringsværdi i alt</t>
  </si>
  <si>
    <t>Potentiel fremtidig eksponering</t>
  </si>
  <si>
    <t>Faktisk forventet positiv eksponering</t>
  </si>
  <si>
    <t>Eksponeringsværdi inden anvendelse af kreditrisikoreduktionsteknikker</t>
  </si>
  <si>
    <t>Eksponeringsværdi efter anvendelse af kreditrisikoreduktionsteknikker</t>
  </si>
  <si>
    <t>Eksponeringsværdi</t>
  </si>
  <si>
    <t>1,4</t>
  </si>
  <si>
    <t>Skema EU CCR2 – Transaktioner underlagt kapitalgrundlagskrav for kreditværdijusteringsrisiko</t>
  </si>
  <si>
    <t>Samlet andel af transaktioner underlagt den avancerede metode</t>
  </si>
  <si>
    <t xml:space="preserve">   i) Value-at-risk-komponent (inklusive multiplikationsfaktoren på 3)</t>
  </si>
  <si>
    <t xml:space="preserve">   ii) Value-at-risk-komponent i stresssituationer (inklusive multiplikationsfaktoren på 3)</t>
  </si>
  <si>
    <t>Transaktioner underlagt standardmetoden</t>
  </si>
  <si>
    <t>EU-4</t>
  </si>
  <si>
    <t xml:space="preserve">Samlet antal transaktioner underlagt kapitalgrundlagskrav for kreditværdijusteringsrisiko </t>
  </si>
  <si>
    <t xml:space="preserve"> Skema EU OR1 - Kapitalgrundlagskrav for operationel risiko og risikovægtede eksponeringer</t>
  </si>
  <si>
    <t>Bankaktiviteter</t>
  </si>
  <si>
    <t>Relevant indikator</t>
  </si>
  <si>
    <t>År-3</t>
  </si>
  <si>
    <t>År-2</t>
  </si>
  <si>
    <t>Foregående år</t>
  </si>
  <si>
    <t>Bankaktiviteter omfattet af basisindikatormetoden (BIA)</t>
  </si>
  <si>
    <t>Bankaktiviteter omfattet af standardmetoden (TSA)/ den alternative standardmetode (ASA)</t>
  </si>
  <si>
    <t>OMFATTET AF TSA:</t>
  </si>
  <si>
    <t>OMFATTET AF ASA:</t>
  </si>
  <si>
    <t>Bankaktiviteter omfattet af avancerede målemetoder (AMA)</t>
  </si>
  <si>
    <t>Ikke relevant</t>
  </si>
  <si>
    <t>Samlet risikoeksponering</t>
  </si>
  <si>
    <t xml:space="preserve">Egentlig kernekapital (CET1) </t>
  </si>
  <si>
    <t xml:space="preserve">Kernekapital </t>
  </si>
  <si>
    <t xml:space="preserve">Samlet kapital </t>
  </si>
  <si>
    <r>
      <rPr>
        <b/>
        <sz val="11"/>
        <color rgb="FF000000"/>
        <rFont val="Calibri"/>
        <family val="2"/>
        <scheme val="minor"/>
      </rPr>
      <t>Kapitalprocenter (som en procentdel af den risikovægtede eksponering)</t>
    </r>
  </si>
  <si>
    <r>
      <rPr>
        <sz val="11"/>
        <color theme="1"/>
        <rFont val="Calibri"/>
        <family val="2"/>
        <scheme val="minor"/>
      </rPr>
      <t>Egentlig kernekapitalprocent (%)</t>
    </r>
  </si>
  <si>
    <t>Kernekapitalprocent (%)</t>
  </si>
  <si>
    <t>Kapitalprocent i alt (%)</t>
  </si>
  <si>
    <t>Krav om yderligere kapitalgrundlag til at tage højde for andre risici end risikoen for overdreven gearing (som en procentdel af den risikovægtede eksponering)</t>
  </si>
  <si>
    <t>EU 7a</t>
  </si>
  <si>
    <r>
      <rPr>
        <sz val="11"/>
        <color theme="1"/>
        <rFont val="Calibri"/>
        <family val="2"/>
        <scheme val="minor"/>
      </rPr>
      <t>Krav om yderligere kapitalgrundlag til at tage højde for andre risici end risikoen for overdreven gearing (%)</t>
    </r>
    <r>
      <rPr>
        <sz val="11"/>
        <color rgb="FF000000"/>
        <rFont val="Calibri"/>
        <family val="2"/>
        <scheme val="minor"/>
      </rPr>
      <t xml:space="preserve"> </t>
    </r>
  </si>
  <si>
    <t>EU 7b</t>
  </si>
  <si>
    <t xml:space="preserve">     heraf: i form af egentlig kernekapital (procentpoint)</t>
  </si>
  <si>
    <t>EU 7c</t>
  </si>
  <si>
    <t xml:space="preserve">     heraf: i form af kernekapital (procentpoint)</t>
  </si>
  <si>
    <t>EU 7d</t>
  </si>
  <si>
    <t>Samlede SREP-kapitalgrundlagskrav (%)</t>
  </si>
  <si>
    <t>Kombineret bufferkrav og sammenlagt kapitalkrav (som en procentdel af den risikovægtede eksponering)</t>
  </si>
  <si>
    <t>Kapitalbevaringsbuffer (%)</t>
  </si>
  <si>
    <t>EU 8a</t>
  </si>
  <si>
    <t>Bevaringsbuffer som følge af makroprudentiel eller systemisk risiko identificeret på medlemsstatsniveau (%)</t>
  </si>
  <si>
    <t>Institutspecifik kontracyklisk kapitalbuffer (%)</t>
  </si>
  <si>
    <t>EU 9a</t>
  </si>
  <si>
    <t>Systemisk risikobuffer (%)</t>
  </si>
  <si>
    <t>Buffer for globale systemisk vigtige institutter (%)</t>
  </si>
  <si>
    <t>EU 10a</t>
  </si>
  <si>
    <t>Buffer for andre systemisk vigtige institutter (%)</t>
  </si>
  <si>
    <t>Kombineret bufferkrav (%)</t>
  </si>
  <si>
    <t>EU 11a</t>
  </si>
  <si>
    <t>Sammenlagte kapitalkrav (%)</t>
  </si>
  <si>
    <t>Tilgængelig egentlig kernekapital efter opfyldelse af samlede SREP-kapitalgrundlagskrav (%)</t>
  </si>
  <si>
    <t>Gearingsgrad</t>
  </si>
  <si>
    <t>Samlet eksponeringsmål</t>
  </si>
  <si>
    <t>Gearingsgrad (%)</t>
  </si>
  <si>
    <r>
      <rPr>
        <b/>
        <sz val="11"/>
        <color theme="1"/>
        <rFont val="Calibri"/>
        <family val="2"/>
        <scheme val="minor"/>
      </rPr>
      <t>Krav om yderligere kapitalgrundlag til at tage højde for risikoen for overdreven gearing (som en procentdel af det samlede eksponeringsmål)</t>
    </r>
  </si>
  <si>
    <t>EU 14a</t>
  </si>
  <si>
    <t xml:space="preserve">Krav om yderligere kapitalgrundlag til at tage højde for risikoen for overdreven gearing (%) </t>
  </si>
  <si>
    <t>EU 14b</t>
  </si>
  <si>
    <t>EU 14c</t>
  </si>
  <si>
    <t>Samlede SREP-gearingsgradkrav (%)</t>
  </si>
  <si>
    <t>Gearingsgradbuffer og sammenlagt gearingsgradkrav (som en procentdel af det samlede eksponeringsmål)</t>
  </si>
  <si>
    <t>EU 14d</t>
  </si>
  <si>
    <t>Krav vedrørende gearingsgradbuffer (%)</t>
  </si>
  <si>
    <t>EU 14e</t>
  </si>
  <si>
    <t>Sammenlagt gearingsgradkrav (%)</t>
  </si>
  <si>
    <t>Likviditetsdækningsgrad</t>
  </si>
  <si>
    <t>Likvide aktiver af høj kvalitet (HQLA) i alt (vægtet værdi — gennemsnit)</t>
  </si>
  <si>
    <t>EU 16a</t>
  </si>
  <si>
    <t xml:space="preserve">Udgående pengestrømme — Samlet vægtet værdi </t>
  </si>
  <si>
    <t>EU 16b</t>
  </si>
  <si>
    <t xml:space="preserve">Indgående pengestrømme — Samlet vægtet værdi </t>
  </si>
  <si>
    <t>Nettopengestrømme i alt (justeret værdi)</t>
  </si>
  <si>
    <t>Likviditetsdækningsgrad (%)</t>
  </si>
  <si>
    <t>Net stable funding ratio</t>
  </si>
  <si>
    <t>Tilgængelig stabil finansiering i alt</t>
  </si>
  <si>
    <t>Krævet stabil finansiering i alt</t>
  </si>
  <si>
    <t>NSFR (%)</t>
  </si>
  <si>
    <t>Skema EU KM1 – Skema om væsentlige målekriterier</t>
  </si>
  <si>
    <t>Skema EU OV1 – Oversigt over samlede risikoeksponeringer</t>
  </si>
  <si>
    <t>Samlede risikoeksponeringer (TREA)</t>
  </si>
  <si>
    <t>Samlede kapitalgrundlagskrav</t>
  </si>
  <si>
    <t>Kreditrisiko (undtagen modpartskreditrisiko)</t>
  </si>
  <si>
    <t xml:space="preserve">Heraf i henhold til standardmetoden </t>
  </si>
  <si>
    <t xml:space="preserve">Heraf i henhold til den grundlæggende IRB-metode (Foundation IRB, F-IRB) </t>
  </si>
  <si>
    <t>Heraf i henhold til kategoriseringsmetoden</t>
  </si>
  <si>
    <t>EU 4a</t>
  </si>
  <si>
    <t>Heraf: aktier i henhold til den forenklede risikovægtningsmetode</t>
  </si>
  <si>
    <t xml:space="preserve">Heraf i henhold til den avancerede IRB-metode (Advanced IRB, A-IRB) </t>
  </si>
  <si>
    <t xml:space="preserve">Modpartskreditrisiko — CCR </t>
  </si>
  <si>
    <t>Heraf i henhold til metoden med interne modeller (IMM)</t>
  </si>
  <si>
    <t>Heraf eksponeringer mod en CCP</t>
  </si>
  <si>
    <t>EU 8b</t>
  </si>
  <si>
    <t>Heraf kreditværdijustering — CVA</t>
  </si>
  <si>
    <t>Heraf anden modpartskreditrisiko</t>
  </si>
  <si>
    <t xml:space="preserve">Afviklingsrisiko </t>
  </si>
  <si>
    <t>Securitiseringseksponeringer uden for handelsbeholdningen (efter loftet)</t>
  </si>
  <si>
    <t xml:space="preserve">Heraf i henhold til SEC-IRBA-metoden </t>
  </si>
  <si>
    <t>Heraf i henhold til SEC-ERBA (undtagen IAA)</t>
  </si>
  <si>
    <t xml:space="preserve">Heraf i henhold til SEC-SA-metoden </t>
  </si>
  <si>
    <t>EU 19a</t>
  </si>
  <si>
    <t>Heraf 1 250 % / fradrag</t>
  </si>
  <si>
    <t>Positionsrisiko, valutarisiko og råvarerisiko (markedsrisiko)</t>
  </si>
  <si>
    <t xml:space="preserve">Heraf i henhold til metoden med interne modeller </t>
  </si>
  <si>
    <t>EU 22a</t>
  </si>
  <si>
    <t>Store eksponeringer</t>
  </si>
  <si>
    <t xml:space="preserve">Operationel risiko </t>
  </si>
  <si>
    <t>EU 23a</t>
  </si>
  <si>
    <t xml:space="preserve">Heraf i henhold til basisindikatormetoden </t>
  </si>
  <si>
    <t>EU 23b</t>
  </si>
  <si>
    <t>EU 23c</t>
  </si>
  <si>
    <t xml:space="preserve">Heraf i henhold til den avancerede målemetode </t>
  </si>
  <si>
    <t>Beløb under tærsklerne for fradrag (omfattet
af en risikovægt på 250 %)</t>
  </si>
  <si>
    <t xml:space="preserve">EU PV1 - Prudent valuation adjustments (PVA)
</t>
  </si>
  <si>
    <t>Credit risk</t>
  </si>
  <si>
    <t xml:space="preserve">EU CQ7 - Collateral obtained by taking possession and execution processes </t>
  </si>
  <si>
    <t>Market risk</t>
  </si>
  <si>
    <t>Skema EU CC1 — Sammensætning af lovpligtigt kapitalgrundlag</t>
  </si>
  <si>
    <t>Beløb</t>
  </si>
  <si>
    <t xml:space="preserve">Egentlig kernekapital:  instrumenter og reserver                                             </t>
  </si>
  <si>
    <t xml:space="preserve">Kapitalinstrumenter og overkurs ved emission i tilknytning hertil </t>
  </si>
  <si>
    <t xml:space="preserve">Overført resultat </t>
  </si>
  <si>
    <t>Akkumuleret anden totalindkomst (og andre reserver)</t>
  </si>
  <si>
    <t>EU-3a</t>
  </si>
  <si>
    <t>Midler til dækning af generelle kreditinstitutrisici</t>
  </si>
  <si>
    <t xml:space="preserve">Beløb for kvalificerede poster omhandlet i artikel 484, stk. 3, i CRR og overkurs ved emission i tilknytning hertil underlagt udfasning fra egentlig kernekapital </t>
  </si>
  <si>
    <t>Minoritetsinteresser (beløb tilladt i den konsoliderede egentlige kernekapital)</t>
  </si>
  <si>
    <t>EU-5a</t>
  </si>
  <si>
    <t xml:space="preserve">Uafhængigt kontrollerede foreløbige overskud fratrukket forventede udgifter eller udbytter </t>
  </si>
  <si>
    <t>Egentlig kernekapital før lovpligtige justeringer</t>
  </si>
  <si>
    <t>Egentlig kernekapital: lovpligtige justeringer </t>
  </si>
  <si>
    <t>Yderligere værdijusteringer (negativt beløb)</t>
  </si>
  <si>
    <t>Immaterielle aktiver (fratrukket tilhørende skatteforpligtelser) (negativt beløb)</t>
  </si>
  <si>
    <t>Udskudte skatteaktiver, som afhænger af fremtidig rentabilitet, bortset fra aktiver, som skyldes midlertidige forskelle (fratrukket tilknyttede skatteforpligtelser, hvis betingelserne i artikel 38, stk. 3, i CRR er opfyldt) (negativt beløb)</t>
  </si>
  <si>
    <t>Dagsværdireserver i relation til gevinst eller tab på sikring af pengestrømme for finansielle instrumenter, som ikke er værdiansat til dagsværdi</t>
  </si>
  <si>
    <t xml:space="preserve">Negative beløb, der fremkommer ved beregningen af forventede tab </t>
  </si>
  <si>
    <t>Stigning i egenkapitalen, som er genereret af securitiserede aktiver (negativt beløb)</t>
  </si>
  <si>
    <t>Gevinster eller tab på forpligtelser værdiansat til dagsværdi, som skyldes ændringer i instituttets egen kreditsituation</t>
  </si>
  <si>
    <t>Aktiver i ydelsesbaserede pensionskasser (negativt beløb)</t>
  </si>
  <si>
    <t>Et instituts direkte, indirekte og syntetiske besiddelser af egne egentlige kernekapitalinstrumenter (negativt beløb)</t>
  </si>
  <si>
    <t>Direkte, indirekte og syntetiske besiddelser af egentlige kernekapitalinstrumenter i enheder i den finansielle sektor, når disse enheder har en besiddelse i krydsejerskab med instituttet, og ejerskabet er blevet indgået for kunstigt at øge instituttets kapitalgrundlag (negativt beløb)</t>
  </si>
  <si>
    <t>Instituttets relevante direkte, indirekte og syntetiske besiddelser af egentlige kernekapitalinstrumenter i enheder i den finansielle sektor, når instituttet ikke har væsentlige investeringer i disse enheder (beløb over tærsklen på 10 % og fratrukket anerkendte korte positioner) (negativt beløb)</t>
  </si>
  <si>
    <t>Instituttets relevante direkte, indirekte og syntetiske besiddelser af egentlige kernekapitalinstrumenter i enheder i den finansielle sektor, når instituttet har væsentlige investeringer i disse enheder (beløb over tærsklen på 10 % og fratrukket anerkendte korte positioner) (negativt beløb)</t>
  </si>
  <si>
    <t>EU-20a</t>
  </si>
  <si>
    <t>Eksponeringsværdien af følgende poster, som opfylder betingelserne for at kunne tildeles en risikovægt på 1 250 %, hvis instituttet vælger fradragsalternativet</t>
  </si>
  <si>
    <t>EU-20b</t>
  </si>
  <si>
    <t xml:space="preserve">     heraf: kvalificerede andele uden for den finansielle sektor (negativt beløb)</t>
  </si>
  <si>
    <t>EU-20c</t>
  </si>
  <si>
    <t xml:space="preserve">     heraf: securitiseringspositioner (negativt beløb)</t>
  </si>
  <si>
    <t>EU-20d</t>
  </si>
  <si>
    <t xml:space="preserve">     heraf: leveringsrisiko (free deliveries) (negativt beløb)</t>
  </si>
  <si>
    <r>
      <rPr>
        <sz val="9"/>
        <color theme="1"/>
        <rFont val="Calibri"/>
        <family val="2"/>
        <scheme val="minor"/>
      </rPr>
      <t>Udskudte skatteaktiver, som skyldes midlertidige forskelle (beløb over tærsklen på 10 %, fratrukket tilknyttede skatteforpligtelser, hvis betingelserne i artikel 38, stk. 3, i CRR er opfyldt) (negativt beløb)</t>
    </r>
  </si>
  <si>
    <t>Beløb, der overstiger tærsklen på 17,65 % (negativt beløb)</t>
  </si>
  <si>
    <t xml:space="preserve">     heraf: instituttets direkte, indirekte og syntetiske besiddelser af egentlige kernekapitalinstrumenter i enheder i den finansielle sektor, når instituttet har væsentlige investeringer i disse enheder</t>
  </si>
  <si>
    <t xml:space="preserve">     heraf: udskudte skatteaktiver, som skyldes midlertidige forskelle</t>
  </si>
  <si>
    <t>EU-25a</t>
  </si>
  <si>
    <t>Tab i det løbende regnskabsår (negativt beløb)</t>
  </si>
  <si>
    <t>EU-25b</t>
  </si>
  <si>
    <t>Forventet skat vedrørende egentlige kernekapitalposter, undtagen når instituttet behørigt tilpasser størrelsen af de egentlige kernekapitalposter, hvis skatten reducerer det beløb, hvormed disse poster kan anvendes til dækning af risici eller tab (negativt beløb)</t>
  </si>
  <si>
    <r>
      <rPr>
        <sz val="9"/>
        <color theme="1"/>
        <rFont val="Calibri"/>
        <family val="2"/>
        <scheme val="minor"/>
      </rPr>
      <t>Kvalificerede fradrag i hybrid kernekapital, der overstiger instituttets hybride kernekapitalposter (negativt beløb)</t>
    </r>
  </si>
  <si>
    <t>27a</t>
  </si>
  <si>
    <r>
      <rPr>
        <sz val="9"/>
        <color theme="1"/>
        <rFont val="Calibri"/>
        <family val="2"/>
        <scheme val="minor"/>
      </rPr>
      <t>Andre lovpligtige justeringer</t>
    </r>
  </si>
  <si>
    <t>Samlede lovpligtige justeringer af egentlig kernekapital</t>
  </si>
  <si>
    <t xml:space="preserve">Egentlig kernekapital </t>
  </si>
  <si>
    <t>Hybrid kernekapital: instrumenter</t>
  </si>
  <si>
    <t>Kapitalinstrumenter og overkurs ved emission i tilknytning hertil</t>
  </si>
  <si>
    <t xml:space="preserve">     heraf: klassificeret som egenkapital i henhold til de gældende regnskabsstandarder</t>
  </si>
  <si>
    <t xml:space="preserve">     heraf: klassificeret som forpligtelser i henhold til de gældende regnskabsstandarder</t>
  </si>
  <si>
    <t>Beløb for kvalificerede poster omhandlet i artikel 484, stk. 4, i CRR og overkurs ved emission i tilknytning hertil underlagt udfasning fra hybrid kernekapital</t>
  </si>
  <si>
    <t>EU-33a</t>
  </si>
  <si>
    <t>Beløb for kvalificerede poster omhandlet i artikel 494a, stk. 1, i CRR underlagt udfasning fra hybrid kernekapital</t>
  </si>
  <si>
    <t>EU-33b</t>
  </si>
  <si>
    <t>Beløb for kvalificerede poster omhandlet i artikel 494b, stk. 1, i CRR underlagt udfasning fra hybrid kernekapital</t>
  </si>
  <si>
    <t xml:space="preserve">Kvalificerende kernekapital indregnet i den konsoliderede hybride kernekapital (herunder minoritetsinteresser, der ikke er indregnet i række 5), som er udstedt af datterselskaber og indehaves af tredjemand </t>
  </si>
  <si>
    <t xml:space="preserve">    heraf: instrumenter udstedt af datterselskaber og underlagt udfasning </t>
  </si>
  <si>
    <t xml:space="preserve">   Hybrid kernekapital før lovpligtige justeringer</t>
  </si>
  <si>
    <t>Hybrid kernekapital: lovpligtige justeringer</t>
  </si>
  <si>
    <t>Et instituts direkte, indirekte og syntetiske besiddelser af egne hybride kernekapitalinstrumenter (negativt beløb)</t>
  </si>
  <si>
    <t>Direkte, indirekte og syntetiske besiddelser af hybride kernekapitalinstrumenter i enheder i den finansielle sektor, når disse enheder har en besiddelse i krydsejerskab med instituttet, og ejerskabet er blevet indgået for kunstigt at øge instituttets kapitalgrundlag (negativt beløb)</t>
  </si>
  <si>
    <t>Direkte, indirekte og syntetiske besiddelser af hybride kernekapitalinstrumenter i enheder i den finansielle sektor, når instituttet ikke har væsentlige investeringer i disse enheder (beløb over tærsklen på 10 % og fratrukket anerkendte korte positioner) (negativt beløb)</t>
  </si>
  <si>
    <t>Instituttets direkte, indirekte og syntetiske besiddelser af hybride kernekapitalinstrumenter i enheder i den finansielle sektor, når instituttet har væsentlige investeringer i disse enheder (fratrukket anerkendte korte positioner) (negativt beløb)</t>
  </si>
  <si>
    <r>
      <rPr>
        <sz val="9"/>
        <color theme="1"/>
        <rFont val="Calibri"/>
        <family val="2"/>
        <scheme val="minor"/>
      </rPr>
      <t>Kvalificerede fradrag i supplerende kapital, der overstiger instituttets supplerende kapitalposter (negativt beløb)</t>
    </r>
  </si>
  <si>
    <t xml:space="preserve">42a </t>
  </si>
  <si>
    <t>Andre lovpligtige justeringer af den hybride kernekapital</t>
  </si>
  <si>
    <t>Samlede lovpligtige justeringer af hybrid kernekapital</t>
  </si>
  <si>
    <t xml:space="preserve">Hybrid kernekapital </t>
  </si>
  <si>
    <t>Kernekapital (kernekapital = egentlig kernekapital + hybrid kernekapital)</t>
  </si>
  <si>
    <t>Supplerende kapital: instrumenter</t>
  </si>
  <si>
    <t>Beløbet for kvalificerede poster omhandlet i artikel 484, stk. 5, i CRR og overkurs ved emission i tilknytning hertil underlagt udfasning fra supplerende kapital, jf. artikel 486, stk. 4, i CRR</t>
  </si>
  <si>
    <t>EU-47a</t>
  </si>
  <si>
    <t>Beløb for kvalificerede poster omhandlet i artikel 494a, stk. 2, i CRR underlagt udfasning fra supplerende kapital.</t>
  </si>
  <si>
    <t>EU-47b</t>
  </si>
  <si>
    <t>Beløb for kvalificerede poster omhandlet i artikel 494b, stk. 2, i CRR underlagt udfasning fra supplerende kapital.</t>
  </si>
  <si>
    <t xml:space="preserve">Kvalificerende kapitalgrundlagsinstrumenter indregnet i konsolideret supplerende kapital (herunder minoritetsinteresser, der ikke medtages i række 5 eller 34), som er udstedt af datterselskaber og indehaves af tredjemand. </t>
  </si>
  <si>
    <t xml:space="preserve">   heraf: instrumenter udstedt af datterselskaber og underlagt udfasning</t>
  </si>
  <si>
    <t>Kreditrisikojusteringer</t>
  </si>
  <si>
    <t>Supplerende kapital før lovpligtige justeringer</t>
  </si>
  <si>
    <t>Supplerende kapital: lovpligtige justeringer </t>
  </si>
  <si>
    <t>Et instituts direkte, indirekte og syntetiske besiddelser af egne supplerende kapitalinstrumenter og efterstillede lån (negativt beløb)</t>
  </si>
  <si>
    <t>Direkte, indirekte og syntetiske besiddelser af supplerende kapitalinstrumenter og efterstillede lån i enheder i den finansielle sektor, når disse enheder har en besiddelse i krydsejerskab med instituttet, og ejerskabet er blevet indgået for kunstigt at øge instituttets kapitalgrundlag (negativt beløb)</t>
  </si>
  <si>
    <t xml:space="preserve">Direkte, indirekte og syntetiske besiddelser af supplerende kapitalinstrumenter i enheder i den finansielle sektor, når instituttet ikke har væsentlige investeringer i disse enheder (beløb over tærsklen på 10 % og fratrukket anerkendte korte positioner) (negativt beløb)  </t>
  </si>
  <si>
    <t>54a</t>
  </si>
  <si>
    <t>Instituttets direkte, indirekte og syntetiske besiddelser af supplerende kapitalinstrumenter og efterstillede lån i enheder i den finansielle sektor, når instituttet har væsentlige investeringer i disse enheder (fratrukket anerkendte korte positioner) (negativt beløb)</t>
  </si>
  <si>
    <r>
      <rPr>
        <sz val="9"/>
        <color theme="1"/>
        <rFont val="Calibri"/>
        <family val="2"/>
        <scheme val="minor"/>
      </rPr>
      <t>EU-56a</t>
    </r>
    <r>
      <rPr>
        <sz val="8"/>
        <color rgb="FF000000"/>
        <rFont val="Calibri"/>
        <family val="2"/>
        <scheme val="minor"/>
      </rPr>
      <t> </t>
    </r>
  </si>
  <si>
    <t>Kvalificerede fradrag i nedskrivningsrelevante passiver, som overstiger instituttets nedskrivningsrelevante passiver (negativt beløb)</t>
  </si>
  <si>
    <t>EU-56b</t>
  </si>
  <si>
    <t>Andre lovpligtige justeringer af den supplerende kapital</t>
  </si>
  <si>
    <t>Samlede lovpligtige justeringer af supplerende kapital</t>
  </si>
  <si>
    <t xml:space="preserve">Supplerende kapital </t>
  </si>
  <si>
    <t>Samlet kapital (samlet kapital = kernekapital + supplerende kapital)</t>
  </si>
  <si>
    <t>Kapitalprocenter og -krav, inkl. buffere </t>
  </si>
  <si>
    <t>Egentlig kernekapital</t>
  </si>
  <si>
    <t>Kernekapital</t>
  </si>
  <si>
    <t>Samlet kapital</t>
  </si>
  <si>
    <t>Instituttets sammenlagte kapitalkrav for egentlig kernekapital</t>
  </si>
  <si>
    <t xml:space="preserve">heraf: krav om kapitalbevaringsbuffer </t>
  </si>
  <si>
    <t xml:space="preserve">heraf: krav om kontracyklisk kapitalbuffer </t>
  </si>
  <si>
    <t xml:space="preserve">heraf: krav om systemisk risikobuffer </t>
  </si>
  <si>
    <t>EU-67a</t>
  </si>
  <si>
    <t>heraf: krav om G-SII-buffer eller O-SII-buffer</t>
  </si>
  <si>
    <t>EU-67b</t>
  </si>
  <si>
    <t>heraf: krav om yderligere kapitalgrundlag til at tage højde for andre risici end risikoen for overdreven gearing (%)</t>
  </si>
  <si>
    <t>Tilgængelig egentlig kernekapital (som en procentdel af risikoeksponeringen) efter opfyldelse af minimumskapitalkrav</t>
  </si>
  <si>
    <t>Nationale minima (hvis forskellige fra Basel III)</t>
  </si>
  <si>
    <r>
      <rPr>
        <sz val="9"/>
        <color theme="1"/>
        <rFont val="Calibri"/>
        <family val="2"/>
        <scheme val="minor"/>
      </rPr>
      <t>Ikke relevant</t>
    </r>
  </si>
  <si>
    <t>Beløb under tærsklerne for fradrag (før risikovægtning) </t>
  </si>
  <si>
    <r>
      <rPr>
        <sz val="9"/>
        <color theme="1"/>
        <rFont val="Calibri"/>
        <family val="2"/>
        <scheme val="minor"/>
      </rPr>
      <t>Direkte og indirekte besiddelser af kapitalgrundlag og nedskrivningsrelevante passiver i enheder i den finansielle sektor, når instituttet ikke har væsentlige investeringer i disse enheder (beløb under tærsklen på 10 % og fratrukket anerkendte korte positioner)</t>
    </r>
    <r>
      <rPr>
        <sz val="9"/>
        <color rgb="FF000000"/>
        <rFont val="Calibri"/>
        <family val="2"/>
        <scheme val="minor"/>
      </rPr>
      <t xml:space="preserve">   </t>
    </r>
  </si>
  <si>
    <t xml:space="preserve">Instituttets direkte og indirekte besiddelser af egentlige kernekapitalinstrumenter i enheder i den finansielle sektor, når instituttet har væsentlige investeringer i disse enheder (beløb under tærsklen på 17,65 % og fratrukket anerkendte korte positioner) </t>
  </si>
  <si>
    <r>
      <rPr>
        <sz val="9"/>
        <color theme="1"/>
        <rFont val="Calibri"/>
        <family val="2"/>
        <scheme val="minor"/>
      </rPr>
      <t>Udskudte skatteaktiver, som skyldes midlertidige forskelle (beløb under tærsklen på 17,65 %, fratrukket tilknyttede skatteforpligtelser, hvis betingelserne i artikel 38, stk. 3, i CRR er opfyldt)</t>
    </r>
  </si>
  <si>
    <t>Gældende lofter over indregning af hensættelser i supplerende kapital </t>
  </si>
  <si>
    <t>Kreditrisikojusteringer indregnet i den supplerende kapital i forbindelse med eksponeringer opgjort efter standardmetoden (før anvendelse af loftet)</t>
  </si>
  <si>
    <t>Loft for indregning af kreditrisikojusteringer i den supplerende kapital opgjort efter standardmetoden</t>
  </si>
  <si>
    <t>Kreditrisikojusteringer indregnet i den supplerende kapital i forbindelse med eksponeringer opgjort efter IRB-metoden (før anvendelse af loftet)</t>
  </si>
  <si>
    <t>Loft for indregning af kreditrisikojusteringer i den supplerende kapital opgjort efter IRB-metoden</t>
  </si>
  <si>
    <t>Kapitalinstrumenter underlagt udfasning (kun i perioden fra den 1. januar 2014 til den 1. januar 2022)</t>
  </si>
  <si>
    <t>Nuværende loft over egentlige kernekapitalinstrumenter underlagt udfasning</t>
  </si>
  <si>
    <t>Beløb ikke indregnet i den egentlige kernekapital som følge af loft (overskridelse af loft efter indfrielse og forfald)</t>
  </si>
  <si>
    <t>Nuværende loft for hybride kernekapitalinstrumenter underlagt udfasning</t>
  </si>
  <si>
    <t>Beløb ikke indregnet i den hybride kernekapital som følge af loft (overskridelse af loft efter indfrielse og forfald)</t>
  </si>
  <si>
    <t>Nuværende loft for supplerende kapitalinstrumenter underlagt udfasning</t>
  </si>
  <si>
    <t>Beløb ikke indregnet i den supplerende kapital som følge af loft (overskridelse af loft efter indfrielse og forfald)</t>
  </si>
  <si>
    <t xml:space="preserve">     heraf: Aktiekapital</t>
  </si>
  <si>
    <t>EU KM1 - Væsentlige målekriterier</t>
  </si>
  <si>
    <t>Skema EU MR1 - Markedsrisiko i henhold til standardmetoden</t>
  </si>
  <si>
    <t>Risikovægtede eksponeringer (RWEA)</t>
  </si>
  <si>
    <t>Direkte produkter</t>
  </si>
  <si>
    <t>Renterisiko (generel og specifik)</t>
  </si>
  <si>
    <t>Aktierisiko (generel og specifik)</t>
  </si>
  <si>
    <t>Valutarisiko</t>
  </si>
  <si>
    <t xml:space="preserve">Råvarerisiko </t>
  </si>
  <si>
    <t xml:space="preserve">Optioner </t>
  </si>
  <si>
    <t>Forenklet metode</t>
  </si>
  <si>
    <t>Delta plus-metode</t>
  </si>
  <si>
    <t>Scenario-metode</t>
  </si>
  <si>
    <t>Securitisering (specifik risiko)</t>
  </si>
  <si>
    <t>EU CCR3 - Standard modpartskreditrisiko</t>
  </si>
  <si>
    <t>Skema EU CCR1 - Analyse af modpartskreditrisikoeksponeringer efter metode</t>
  </si>
  <si>
    <t>Genanskaffelsesomkostninger</t>
  </si>
  <si>
    <r>
      <rPr>
        <sz val="10"/>
        <color theme="1"/>
        <rFont val="Arial"/>
        <family val="2"/>
      </rPr>
      <t>Alfa anvendt til beregning af en reguleringsmæssig eksponeringsværdi</t>
    </r>
  </si>
  <si>
    <r>
      <rPr>
        <sz val="10"/>
        <color theme="1"/>
        <rFont val="Arial"/>
        <family val="2"/>
      </rPr>
      <t>EU</t>
    </r>
    <r>
      <rPr>
        <sz val="10"/>
        <color rgb="FFFF0000"/>
        <rFont val="Arial"/>
        <family val="2"/>
      </rPr>
      <t>-</t>
    </r>
    <r>
      <rPr>
        <sz val="10"/>
        <color rgb="FF000000"/>
        <rFont val="Arial"/>
        <family val="2"/>
      </rPr>
      <t>1</t>
    </r>
  </si>
  <si>
    <t>EU — Den oprindelige eksponeringsmetode (for derivater)</t>
  </si>
  <si>
    <r>
      <rPr>
        <sz val="10"/>
        <color theme="1"/>
        <rFont val="Arial"/>
        <family val="2"/>
      </rPr>
      <t>EU</t>
    </r>
    <r>
      <rPr>
        <sz val="10"/>
        <color rgb="FFFF0000"/>
        <rFont val="Arial"/>
        <family val="2"/>
      </rPr>
      <t>-</t>
    </r>
    <r>
      <rPr>
        <sz val="10"/>
        <color rgb="FF000000"/>
        <rFont val="Arial"/>
        <family val="2"/>
      </rPr>
      <t>2</t>
    </r>
  </si>
  <si>
    <t>EU — forenklet standardmetode for modpartskreditrisiko (for derivater)</t>
  </si>
  <si>
    <t>Standardmetode for modpartskreditrisiko (for derivater)</t>
  </si>
  <si>
    <t>Metoden med interne modeller (for derivater og værdipapirfinansieringstransaktioner)</t>
  </si>
  <si>
    <t>2a</t>
  </si>
  <si>
    <t>Heraf nettinggrupper for værdipapirfinansieringstransaktioner</t>
  </si>
  <si>
    <t>2b</t>
  </si>
  <si>
    <t>Heraf nettinggrupper for derivater og terminsforretninger</t>
  </si>
  <si>
    <t>2c</t>
  </si>
  <si>
    <t>Heraf fra aftaler om nettinggrupper på tværs af produkter</t>
  </si>
  <si>
    <t>Den enkle metode for finansiel sikkerhed (for SFT'er)</t>
  </si>
  <si>
    <t>Den udbyggede metode for finansiel sikkerhed (for SFT'er)</t>
  </si>
  <si>
    <t>Value-at-risk for værdipapirfinansieringstransaktioner</t>
  </si>
  <si>
    <t>EU CCR1 - Analyse af modpartskreditrisiko</t>
  </si>
  <si>
    <r>
      <rPr>
        <sz val="10"/>
        <color rgb="FF000000"/>
        <rFont val="Arial"/>
        <family val="2"/>
      </rPr>
      <t>Transaktioner underlagt den alternative metode (baseret på den oprindelige eksponeringsmetode)</t>
    </r>
  </si>
  <si>
    <t>EU CCR2 - Transaktioner underlagt kapitalgrundlagskrav for kreditværdijusteringsrisiko</t>
  </si>
  <si>
    <t xml:space="preserve">Skema EU CR1: Ikkemisligholdte og misligholdte eksponeringer og dertil knyttede bestemmelser. </t>
  </si>
  <si>
    <t>l</t>
  </si>
  <si>
    <t>m</t>
  </si>
  <si>
    <t>n</t>
  </si>
  <si>
    <t>o</t>
  </si>
  <si>
    <t>Regnskabsmæssig bruttoværdi/nominel værdi</t>
  </si>
  <si>
    <t>Akkumulerede værdiforringelser, akkumulerede negative ændringer i dagsværdi på grund af kreditrisiko og hensættelser</t>
  </si>
  <si>
    <t>Akkumulerede delvise afskrivninger</t>
  </si>
  <si>
    <t>Sikkerhedsstillelser og modtagne finansielle garantier</t>
  </si>
  <si>
    <t>Ikkemisligholdte eksponeringer</t>
  </si>
  <si>
    <t>Misligholdte eksponeringer</t>
  </si>
  <si>
    <t>Ikkemisligholdte eksponeringer – akkumulerede værdiforringelser og hensættelser</t>
  </si>
  <si>
    <t xml:space="preserve">Misligholdte eksponeringer – akkumulerede værdiforringelser, akkumulerede negative ændringer i dagsværdi på grund af kreditrisiko og hensættelser </t>
  </si>
  <si>
    <t>På ikkemisligholdte eksponeringer</t>
  </si>
  <si>
    <t>På misligholdte eksponeringer</t>
  </si>
  <si>
    <t>005</t>
  </si>
  <si>
    <t>Kassebeholdninger i centralbanker og andre anfordringsindskud</t>
  </si>
  <si>
    <t>010</t>
  </si>
  <si>
    <t>Lån og forskud</t>
  </si>
  <si>
    <t>020</t>
  </si>
  <si>
    <t>Centralbanker</t>
  </si>
  <si>
    <t>030</t>
  </si>
  <si>
    <t>Centralregeringer</t>
  </si>
  <si>
    <t>040</t>
  </si>
  <si>
    <t>Kreditinstitutter</t>
  </si>
  <si>
    <t>050</t>
  </si>
  <si>
    <t>Andre finansielle selskaber</t>
  </si>
  <si>
    <t>060</t>
  </si>
  <si>
    <t>Ikkefinansielle selskaber</t>
  </si>
  <si>
    <t>070</t>
  </si>
  <si>
    <t xml:space="preserve">          Heraf SMV'er</t>
  </si>
  <si>
    <t>080</t>
  </si>
  <si>
    <t>Husstande</t>
  </si>
  <si>
    <t>090</t>
  </si>
  <si>
    <t>Gældsværdipapirer</t>
  </si>
  <si>
    <t>100</t>
  </si>
  <si>
    <t>110</t>
  </si>
  <si>
    <t>120</t>
  </si>
  <si>
    <t>130</t>
  </si>
  <si>
    <t>140</t>
  </si>
  <si>
    <t>150</t>
  </si>
  <si>
    <t>Ikkebalanceførte eksponeringer</t>
  </si>
  <si>
    <t>160</t>
  </si>
  <si>
    <t>170</t>
  </si>
  <si>
    <t>180</t>
  </si>
  <si>
    <t>190</t>
  </si>
  <si>
    <t>200</t>
  </si>
  <si>
    <t>210</t>
  </si>
  <si>
    <t>220</t>
  </si>
  <si>
    <t>Heraf stadie 1</t>
  </si>
  <si>
    <t>Heraf stadie 2</t>
  </si>
  <si>
    <t>Heraf stadie 3</t>
  </si>
  <si>
    <t>EU CR1 - Performing og non-performing eksponeringer og relaterede nedskrivninger</t>
  </si>
  <si>
    <t>EU CR2 - Ændringer i beholdningen af misligholdte lån og forskud</t>
  </si>
  <si>
    <t>Skema EU CR3 - Overblik over kreditrisikoreduktionsteknikker  Offentliggørelse af anvendelsen af kreditrisikoreduktionsteknikker</t>
  </si>
  <si>
    <t xml:space="preserve">Usikret regnskabsmæssig værdi </t>
  </si>
  <si>
    <t>Sikret regnskabsmæssig værdi</t>
  </si>
  <si>
    <r>
      <rPr>
        <sz val="11"/>
        <color rgb="FF000000"/>
        <rFont val="Segoe UI"/>
        <family val="2"/>
      </rPr>
      <t xml:space="preserve">Heraf </t>
    </r>
    <r>
      <rPr>
        <b/>
        <sz val="11"/>
        <color rgb="FF000000"/>
        <rFont val="Segoe UI"/>
        <family val="2"/>
      </rPr>
      <t>sikret ved sikkerhedsstillelse</t>
    </r>
    <r>
      <rPr>
        <sz val="11"/>
        <color rgb="FF000000"/>
        <rFont val="Segoe UI"/>
        <family val="2"/>
      </rPr>
      <t>:</t>
    </r>
    <r>
      <rPr>
        <b/>
        <sz val="11"/>
        <color rgb="FF000000"/>
        <rFont val="Segoe UI"/>
        <family val="2"/>
      </rPr>
      <t xml:space="preserve"> </t>
    </r>
  </si>
  <si>
    <r>
      <rPr>
        <sz val="11"/>
        <color rgb="FF000000"/>
        <rFont val="Segoe UI"/>
        <family val="2"/>
      </rPr>
      <t xml:space="preserve">Heraf </t>
    </r>
    <r>
      <rPr>
        <b/>
        <sz val="11"/>
        <color rgb="FF000000"/>
        <rFont val="Segoe UI"/>
        <family val="2"/>
      </rPr>
      <t>sikret ved finansielle garantier</t>
    </r>
  </si>
  <si>
    <r>
      <rPr>
        <sz val="11"/>
        <color rgb="FF000000"/>
        <rFont val="Segoe UI"/>
        <family val="2"/>
      </rPr>
      <t xml:space="preserve">Heraf </t>
    </r>
    <r>
      <rPr>
        <b/>
        <sz val="11"/>
        <color rgb="FF000000"/>
        <rFont val="Segoe UI"/>
        <family val="2"/>
      </rPr>
      <t>sikret ved kreditderivater</t>
    </r>
  </si>
  <si>
    <t xml:space="preserve">Gældsværdipapirer </t>
  </si>
  <si>
    <t>  </t>
  </si>
  <si>
    <t xml:space="preserve">     Heraf misligholdte eksponeringer</t>
  </si>
  <si>
    <t>EU-5</t>
  </si>
  <si>
    <t xml:space="preserve">            Heraf misligholdte </t>
  </si>
  <si>
    <t>EU CR3 - Overblik over kreditrisikoreduktionsteknikker  Offentliggørelse af anvendelsen af kreditrisikoreduktionsteknikker</t>
  </si>
  <si>
    <t>Skema CR5 — Standardmetode</t>
  </si>
  <si>
    <t xml:space="preserve"> Eksponeringsklasser</t>
  </si>
  <si>
    <t>Heraf ikkeratede</t>
  </si>
  <si>
    <t>p</t>
  </si>
  <si>
    <t>q</t>
  </si>
  <si>
    <t>Centralregeringer eller centralbanker</t>
  </si>
  <si>
    <t>Regionale eller lokale myndigheder</t>
  </si>
  <si>
    <t>Detaileksponeringer</t>
  </si>
  <si>
    <t>Eksponeringer sikret ved pant i fast ejendom</t>
  </si>
  <si>
    <t>Eksponeringer forbundet med særlig høj risiko</t>
  </si>
  <si>
    <t>Særligt dækkede obligationer og særligt dækkede realkreditobligationer</t>
  </si>
  <si>
    <t>Eksponeringer mod institutter og selskaber med kortsigtet kreditvurdering</t>
  </si>
  <si>
    <t>Andele eller aktier i CIU'er</t>
  </si>
  <si>
    <t>Aktieeksponeringer</t>
  </si>
  <si>
    <t>I ALT</t>
  </si>
  <si>
    <t>Skema EU CR4 — Standardmetode — Kreditrisikoeksponering og virkninger af kreditrisikoreduktionsteknikker</t>
  </si>
  <si>
    <t>Eksponeringer inden kreditkonvertingsfaktorer og inden kreditrisikoreduktionsteknikker</t>
  </si>
  <si>
    <t>Eksponeringer efter konverteringsfaktorer og efter kreditrisikoreduktionsteknikker</t>
  </si>
  <si>
    <t>Risikovægtede aktiver og tæthed af risikovægtede aktiver</t>
  </si>
  <si>
    <t>Sikret ved pant i fast ejendom</t>
  </si>
  <si>
    <t>CIU'er</t>
  </si>
  <si>
    <t>Aktier</t>
  </si>
  <si>
    <t>EU CR5 - Standardmetode</t>
  </si>
  <si>
    <t>EU CR4 – Standardmetode — Kreditrisikoeksponering og virkninger af kreditrisikoreduktionsteknikker</t>
  </si>
  <si>
    <t>Skema EU AE1 - Behæftede og ubehæftede aktiver</t>
  </si>
  <si>
    <t>Regnskabsmæssig værdi af behæftede aktiver</t>
  </si>
  <si>
    <t>Dagsværdi af behæftede aktiver</t>
  </si>
  <si>
    <t>Regnskabsmæssig værdi af ubehæftede aktiver</t>
  </si>
  <si>
    <t>Dagsværdi af ubehæftede aktiver</t>
  </si>
  <si>
    <t>heraf aktiver, der i ubehæftet stand ville kunne klassificeres som EHQLA'er og HQLA'er</t>
  </si>
  <si>
    <t>heraf EHQLA'er og HQLA'er</t>
  </si>
  <si>
    <t>Det oplysende instituts aktiver</t>
  </si>
  <si>
    <t>Aktieinstrumenter</t>
  </si>
  <si>
    <t>heraf: særligt dækkede obligationer og særligt dækkede realkreditobligationer</t>
  </si>
  <si>
    <t>heraf: securitiseringer</t>
  </si>
  <si>
    <t>heraf: udstedt af offentlig forvaltning og service</t>
  </si>
  <si>
    <t>heraf: udstedt af finansielle selskaber</t>
  </si>
  <si>
    <t>heraf: udstedt af ikkefinansielle selskaber</t>
  </si>
  <si>
    <t>Andre aktiver</t>
  </si>
  <si>
    <t>Skema EU AE3 – Behæftelseskilder</t>
  </si>
  <si>
    <t>Modsvarende forpligtelser, eventualforpligtelser eller udlånte værdipapirer</t>
  </si>
  <si>
    <r>
      <rPr>
        <b/>
        <sz val="10"/>
        <color theme="1"/>
        <rFont val="Calibri"/>
        <family val="2"/>
        <scheme val="minor"/>
      </rPr>
      <t>Aktiver, modtagne sikkerheder og egne udstedte gældsværdipapirer, bortset fra særligt dækkede obligationer og særligt dækkede realkreditobligationer og behæftede securitiseringer</t>
    </r>
  </si>
  <si>
    <t>Regnskabsmæssig værdi af udvalgte finansielle forpligtelser</t>
  </si>
  <si>
    <t>Skema EU AE2 - Modtaget sikkerhedsstillelse og egne udstedte gældsværdipapirer</t>
  </si>
  <si>
    <t>Dagsværdi af behæftede modtagne sikkerheder eller egne udstedte gældsværdipapirer</t>
  </si>
  <si>
    <t>Ubehæftede</t>
  </si>
  <si>
    <t>Dagsværdi af modtagne sikkerheder eller egne udstedte gældsværdipapirer, som kan behæftes</t>
  </si>
  <si>
    <t>Sikkerheder modtaget af det oplysende institut</t>
  </si>
  <si>
    <t>Lån på anfordring</t>
  </si>
  <si>
    <t>Lån og forskud, bortset fra lån på anfordring</t>
  </si>
  <si>
    <t>230</t>
  </si>
  <si>
    <t>Andre modtagne sikkerheder</t>
  </si>
  <si>
    <t>240</t>
  </si>
  <si>
    <t>Egne udstedte gældsværdipapirer, bortset fra egne særligt dækkede obligationer og særligt dækkede realkreditobligationer eller securitiseringer</t>
  </si>
  <si>
    <t xml:space="preserve"> Egne særligt dækkede obligationer og særligt dækkede realkreditobligationer og securitiseringer, som er udstedt og endnu ikke er stillet som pant.</t>
  </si>
  <si>
    <t xml:space="preserve">SAMLET MODTAGET SIKKERHEDSSTILLELSE OG EGNE UDSTEDTE GÆLDSVÆRDIPAPIRER </t>
  </si>
  <si>
    <t>Modpartsrisiko</t>
  </si>
  <si>
    <t>EU AE1 - Behæftede og ubehæftede aktiver</t>
  </si>
  <si>
    <t>Behæftede og ubehæftede aktier</t>
  </si>
  <si>
    <t>EU AE3 - Behæftelseskilder</t>
  </si>
  <si>
    <t>EU AE2 - Modtaget sikkerhedsstillelse og egne udstedte gældsværdipapirer</t>
  </si>
  <si>
    <t>Own funds</t>
  </si>
  <si>
    <t>Total operational risk-weighted exposure amount</t>
  </si>
  <si>
    <r>
      <rPr>
        <sz val="11"/>
        <color theme="1"/>
        <rFont val="Calibri"/>
        <family val="2"/>
        <scheme val="minor"/>
      </rPr>
      <t>Risikoeksponering</t>
    </r>
  </si>
  <si>
    <t>requirement</t>
  </si>
  <si>
    <t>EU OR1 - Kapitalgrundlagskrav for operationel risiko og risikovægtede eksponeringer</t>
  </si>
  <si>
    <t>Operationel risiko</t>
  </si>
  <si>
    <t>Gearing</t>
  </si>
  <si>
    <t>Skema EU LR1 - LRSum: Afstemning mellem regnskabsmæssige aktiver og gearingsgradrelevante eksponeringer — oversigt</t>
  </si>
  <si>
    <t>Relevant beløb</t>
  </si>
  <si>
    <t>Samlede aktiver, jf. de offentliggjorte regnskaber</t>
  </si>
  <si>
    <t>Justering for enheder, der er konsolideret med henblik på regnskabsførelse, men som ikke er omfattet af den tilsynsmæssige konsolidering</t>
  </si>
  <si>
    <t>(Justeringer for securitiserede eksponeringer, der opfylder de operationelle krav for anerkendelse af væsentlig risikooverførsel)</t>
  </si>
  <si>
    <r>
      <rPr>
        <sz val="11"/>
        <color theme="1"/>
        <rFont val="Calibri"/>
        <family val="2"/>
        <scheme val="minor"/>
      </rPr>
      <t>(Justering for midlertidig fritagelse af eksponeringer mod centralbanker (hvis det er relevant))</t>
    </r>
  </si>
  <si>
    <t>(Justering for aktiver under forvaltning (fiduciary assets), som indregnes på instituttets balance ifølge de gældende regnskabsregler, men ikke medtages i det samlede eksponeringsmål. jf. artikel 429a, stk. 1, litra i), i CRR)</t>
  </si>
  <si>
    <t>Justering for almindelige køb og salg af finansielle aktiver, der bogføres efter handelsdatoen</t>
  </si>
  <si>
    <t>Justering for kvalificerede cash pool-transaktioner</t>
  </si>
  <si>
    <r>
      <rPr>
        <sz val="11"/>
        <color rgb="FF000000"/>
        <rFont val="Calibri"/>
        <family val="2"/>
        <scheme val="minor"/>
      </rPr>
      <t>Justering for afledte finansielle instrumenter</t>
    </r>
  </si>
  <si>
    <t>Justering for værdipapirfinansieringstransaktioner (SFT'er)</t>
  </si>
  <si>
    <t>Justering for ikkebalanceførte poster (dvs. konvertering til ikkebalanceførte eksponeringer i form af kreditækvivalente beløb)</t>
  </si>
  <si>
    <t>(Justering for justeringer som følge af forsigtig værdiansættelse og specifikke og generelle hensættelser, der har reduceret kernekapitalen)</t>
  </si>
  <si>
    <t>EU-11a</t>
  </si>
  <si>
    <t>(Justering for eksponeringer udelukket fra det samlede eksponeringsmål, jf. artikel 429a, stk. 1, litra c), i CRR)</t>
  </si>
  <si>
    <t>EU-11b</t>
  </si>
  <si>
    <t>(Justering for eksponeringer udelukket fra det samlede eksponeringsmål, jf. artikel 429a, stk. 1, litra j), i CRR)</t>
  </si>
  <si>
    <t>Andre justeringer</t>
  </si>
  <si>
    <r>
      <rPr>
        <b/>
        <sz val="11"/>
        <color theme="1"/>
        <rFont val="Calibri"/>
        <family val="2"/>
        <scheme val="minor"/>
      </rPr>
      <t>Samlet eksponeringsmål</t>
    </r>
  </si>
  <si>
    <t>Skema EU LR2 - LRCom Oplysninger om gearingsgrad — fælles regler</t>
  </si>
  <si>
    <t>Gearingsgradrelevante eksponeringer, jf. CRR</t>
  </si>
  <si>
    <t>Balanceførte eksponeringer (ekskl. derivater og SFT'er)</t>
  </si>
  <si>
    <t>Balanceførte poster (ekskl. derivater og SFT'er, men inkl. sikkerhedsstillelse)</t>
  </si>
  <si>
    <t>Gross-up for sikkerhedsstillelse i forbindelse med derivatkontrakter, hvis fratrukket i de balanceførte aktiver i henhold til de gældende regnskabsregler</t>
  </si>
  <si>
    <t>(Fradrag af aktiver i form af fordringer for likvid variationsmargen stillet i forbindelse med derivattransaktioner)</t>
  </si>
  <si>
    <t>(Justering for værdipapirer modtaget i værdipapirfinansieringstransaktioner, og som indregnes som aktiver)</t>
  </si>
  <si>
    <t>(Generelle kreditrisikojusteringer i forbindelse med balanceførte poster)</t>
  </si>
  <si>
    <t>(Værdien af aktiver fratrukket ved opgørelsen af kernekapital)</t>
  </si>
  <si>
    <t xml:space="preserve">Samlede balanceførte eksponeringer (ekskl. derivater og SFT'er) </t>
  </si>
  <si>
    <t>Derivateksponeringer</t>
  </si>
  <si>
    <t>Genanskaffelsesomkostninger i forbindelse med derivattransaktioner opgjort efter standardmetoden for modpartskreditrisiko (dvs. fratrukket godkendt likvid variationsmargen)</t>
  </si>
  <si>
    <t>EU-8a</t>
  </si>
  <si>
    <t>Undtagelse for derivater: genanskaffelsesomkostningsandel i henhold til den forenklede standardmetode</t>
  </si>
  <si>
    <t xml:space="preserve">Tillægsbeløb for potentiel fremtidig eksponering knyttet til derivattransaktioner opgjort efter standardmetoden for modpartskreditrisiko </t>
  </si>
  <si>
    <t>EU-9a</t>
  </si>
  <si>
    <t>Undtagelse for derivater: andel af potentiel fremtidig eksponering i henhold til den forenklede standardmetode</t>
  </si>
  <si>
    <t>EU-9b</t>
  </si>
  <si>
    <t>Eksponering bestemt efter den oprindelige eksponeringsmetode</t>
  </si>
  <si>
    <t>(Ikke medregnet CCP-element af kundeclearede handelseksponeringer) (standardmetode for modpartskreditrisiko)</t>
  </si>
  <si>
    <t>EU-10a</t>
  </si>
  <si>
    <r>
      <rPr>
        <sz val="11"/>
        <color theme="1"/>
        <rFont val="Calibri"/>
        <family val="2"/>
        <scheme val="minor"/>
      </rPr>
      <t>(Ikke medregnet CCP-element af kundeclearede handelseksponeringer) (forenklet standardmetode)</t>
    </r>
  </si>
  <si>
    <t>EU-10b</t>
  </si>
  <si>
    <r>
      <rPr>
        <sz val="11"/>
        <color theme="1"/>
        <rFont val="Calibri"/>
        <family val="2"/>
        <scheme val="minor"/>
      </rPr>
      <t>(-) Ikke medregnet CCP-element af kundeclearede handelseksponeringer (oprindelig eksponeringsmetode)</t>
    </r>
  </si>
  <si>
    <t>Justeret faktisk nominel værdi af solgte kreditderivater</t>
  </si>
  <si>
    <t>(Justerede faktiske nominelle værdijusteringer og fradrag af tillæg for solgte kreditderivater)</t>
  </si>
  <si>
    <t xml:space="preserve">Derivateksponeringer i alt </t>
  </si>
  <si>
    <t>Eksponeringer i forbindelse med værdipapirfinansieringstransaktioner (SFT)</t>
  </si>
  <si>
    <t>Bruttoaktiver, der er indgået i SFT'er (uden netting), efter justering for regnskabsmæssige transaktioner vedrørende salg</t>
  </si>
  <si>
    <t>(Kontantgæld og kontantfordringer (nettede beløb) hidrørende fra bruttoaktiver, der er indgået i SFT'er)</t>
  </si>
  <si>
    <t>Eksponering mod modpartskreditrisiko for SFT-aktiver</t>
  </si>
  <si>
    <t>EU-16a</t>
  </si>
  <si>
    <t>Undtagelse for SFT'er: Modpartskreditrisikoeksponering, jf. artikel 429e, stk. 5, og artikel 222 i CRR</t>
  </si>
  <si>
    <t>Eksponeringer i forbindelse med agenttransaktioner</t>
  </si>
  <si>
    <t>EU-17a</t>
  </si>
  <si>
    <t>(Ikke medregnet CCP-element af kundeclearet SFT-eksponering)</t>
  </si>
  <si>
    <t>Eksponeringer i forbindelse med værdipapirfinansieringstransaktioner i alt</t>
  </si>
  <si>
    <t xml:space="preserve">Andre ikkebalanceførte eksponeringer </t>
  </si>
  <si>
    <t>Ikkebalanceførte eksponeringer til den notionelle bruttoværdi</t>
  </si>
  <si>
    <t>(Justeringer for konvertering til kreditækvivalente beløb)</t>
  </si>
  <si>
    <r>
      <rPr>
        <sz val="11"/>
        <color theme="1"/>
        <rFont val="Calibri"/>
        <family val="2"/>
        <scheme val="minor"/>
      </rPr>
      <t>(Generelle hensættelser fratrukket ved opgørelsen af kernekapital og specifikke hensættelser i forbindelse med ikkebalanceførte eksponeringer)</t>
    </r>
  </si>
  <si>
    <t>Udelukkede eksponeringer</t>
  </si>
  <si>
    <t>EU-22a</t>
  </si>
  <si>
    <t>(Eksponeringer, som udelukkes fra det samlede eksponeringsmål i overensstemmelse med artikel 429a, stk. 1, litra c), i CRR)</t>
  </si>
  <si>
    <t>EU-22b</t>
  </si>
  <si>
    <t>Eksponeringer, som udelukkes i overensstemmelse med artikel 429a, stk. 1, litra j), i CRR (balanceførte og ikkebalanceførte)</t>
  </si>
  <si>
    <t>EU-22c</t>
  </si>
  <si>
    <t>Offentlige udviklingsbankers (eller enheders) udelukkede eksponeringer — Offentlige investeringer</t>
  </si>
  <si>
    <t>EU-22d</t>
  </si>
  <si>
    <t>Offentlige udviklingsbankers (eller enheders) udelukkede eksponeringer — Støttelån</t>
  </si>
  <si>
    <t>EU-22e</t>
  </si>
  <si>
    <r>
      <rPr>
        <sz val="11"/>
        <color theme="1"/>
        <rFont val="Calibri"/>
        <family val="2"/>
        <scheme val="minor"/>
      </rPr>
      <t>(Udelukkede eksponeringer fra pass through-støttelån gennem ikkeoffentlige udviklingskreditinstitutter (eller (enheder))</t>
    </r>
  </si>
  <si>
    <t>EU-22f</t>
  </si>
  <si>
    <t xml:space="preserve">(Udelukkede garanterede dele af eksponeringer, der følger af eksportkreditter) </t>
  </si>
  <si>
    <t>EU-22g</t>
  </si>
  <si>
    <t>(Udelukket overskydende sikkerhedsstillelse deponeret hos trepartsagenter)</t>
  </si>
  <si>
    <t>EU-22h</t>
  </si>
  <si>
    <t>(Udelukkede bankmæssige accessoriske tjenesteydelser fra værdipapircentraler/institutter i henhold til artikel 429a, stk. 1, litra o), i CRR</t>
  </si>
  <si>
    <t>EU-22i</t>
  </si>
  <si>
    <t>(Udelukkede bankmæssige accessoriske tjenesteydelser fra udpegede institutter i henhold til artikel 429a, stk. 1, litra p), i CRR</t>
  </si>
  <si>
    <t>EU-22j</t>
  </si>
  <si>
    <t>(Reduktion af eksponeringsværdien af forfinansieringslån eller overgangslån)</t>
  </si>
  <si>
    <t>EU-22k</t>
  </si>
  <si>
    <t>(Udelukkede eksponeringer i alt)</t>
  </si>
  <si>
    <t>Kapitalmål og samlet eksponeringsmål</t>
  </si>
  <si>
    <r>
      <rPr>
        <sz val="11"/>
        <color theme="1"/>
        <rFont val="Calibri"/>
        <family val="2"/>
        <scheme val="minor"/>
      </rPr>
      <t>Gearingsgrad (%)</t>
    </r>
  </si>
  <si>
    <t>EU-25</t>
  </si>
  <si>
    <t>Gearingsgrad (ekskl. virkningen af undtagelsen af offentlige investeringer og støttelån) (%)</t>
  </si>
  <si>
    <t>25a</t>
  </si>
  <si>
    <r>
      <rPr>
        <sz val="11"/>
        <color theme="1"/>
        <rFont val="Calibri"/>
        <family val="2"/>
        <scheme val="minor"/>
      </rPr>
      <t>Gearingsgrad (ekskl. virkningen af midlertidige undtagelser af centralbankreserver) (%)</t>
    </r>
  </si>
  <si>
    <t>Lovpligtig minimumsgearingsgradkrav (%)</t>
  </si>
  <si>
    <t>EU-26a</t>
  </si>
  <si>
    <t>EU-26b</t>
  </si>
  <si>
    <t xml:space="preserve">     heraf: i form af egentlig kernekapital</t>
  </si>
  <si>
    <t>EU-27a</t>
  </si>
  <si>
    <t>Valg af overgangsordninger og relevante eksponeringer</t>
  </si>
  <si>
    <r>
      <rPr>
        <sz val="11"/>
        <color theme="1"/>
        <rFont val="Calibri"/>
        <family val="2"/>
        <scheme val="minor"/>
      </rPr>
      <t>EU-27b</t>
    </r>
  </si>
  <si>
    <t>Valg af overgangsordninger for definitionen af kapitalmålet</t>
  </si>
  <si>
    <t>Offentliggørelse af gennemsnitsværdier</t>
  </si>
  <si>
    <r>
      <rPr>
        <sz val="11"/>
        <color theme="1"/>
        <rFont val="Calibri"/>
        <family val="2"/>
        <scheme val="minor"/>
      </rPr>
      <t>Gennemsnit af daglige værdier af bruttoaktiver, der er indgået i SFT'er, efter justering for regnskabsmæssige transaktioner vedrørende salg og modregning af relaterede likvide forpligtelser og likvide tilgodehavender</t>
    </r>
  </si>
  <si>
    <t>Kvartalsultimoværdi af bruttoaktiver, der er indgået i SFT'er, efter justering for regnskabsmæssige transaktioner vedrørende salg og modregning af relaterede likvide forpligtelser og likvide tilgodehavender</t>
  </si>
  <si>
    <r>
      <rPr>
        <sz val="11"/>
        <color theme="1"/>
        <rFont val="Calibri"/>
        <family val="2"/>
        <scheme val="minor"/>
      </rPr>
      <t>Samlet eksponeringsmål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r>
  </si>
  <si>
    <t>30a</t>
  </si>
  <si>
    <r>
      <rPr>
        <sz val="11"/>
        <color theme="1"/>
        <rFont val="Calibri"/>
        <family val="2"/>
        <scheme val="minor"/>
      </rPr>
      <t>Samlet eksponeringsmål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r>
  </si>
  <si>
    <t>Gearingsgrad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</si>
  <si>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31a</t>
  </si>
  <si>
    <t>Gearingsgrad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</si>
  <si>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Skema EU LR3 - LRSpl: Opdeling af balanceførte eksponeringer (ekskl. derivater, SFT'er og ikke medregnede eksponeringer)</t>
  </si>
  <si>
    <t>EU-1</t>
  </si>
  <si>
    <t>Samlede balanceførte eksponeringer (ekskl. derivater, SFT'er og ikke medregnede eksponeringer), heraf:</t>
  </si>
  <si>
    <t>EU-2</t>
  </si>
  <si>
    <t>Eksponeringer i handelsbeholdningen</t>
  </si>
  <si>
    <t>EU-3</t>
  </si>
  <si>
    <t>Eksponeringer uden for handelsbeholdningen, heraf:</t>
  </si>
  <si>
    <t>Eksponeringer, der behandles som eksponeringer mod stater</t>
  </si>
  <si>
    <t>EU-6</t>
  </si>
  <si>
    <t>Eksponeringer mod regionale myndigheder, multilaterale udviklingsbanker, internationale organisationer og offentlige enheder, der ikke behandles som stater</t>
  </si>
  <si>
    <t>EU-7</t>
  </si>
  <si>
    <t>EU-8</t>
  </si>
  <si>
    <t>EU-9</t>
  </si>
  <si>
    <t>EU-10</t>
  </si>
  <si>
    <t>EU-11</t>
  </si>
  <si>
    <t>EU-12</t>
  </si>
  <si>
    <t>Andre eksponeringer (f.eks. aktieeksponeringer, securitiseringer og andre aktiver, der ikke er gældsforpligtelser)</t>
  </si>
  <si>
    <t>Skema EU LIQ1 - Kvantitative oplysninger om likviditetsdækningsgrad</t>
  </si>
  <si>
    <t>Uvægtet værdi i alt (gennemsnit)</t>
  </si>
  <si>
    <t>Vægtet værdi i alt (gennemsnit)</t>
  </si>
  <si>
    <t>EU 1a</t>
  </si>
  <si>
    <t>Kvartalsafslutning den (DD måned ÅÅÅÅ)</t>
  </si>
  <si>
    <t>EU 1b</t>
  </si>
  <si>
    <t>Antal datapunkter, der anvendes i beregningen af gennemsnit</t>
  </si>
  <si>
    <t>LIKVIDE AKTIVER AF HØJ KVALITET</t>
  </si>
  <si>
    <t>Likvide aktiver af høj kvalitet (HQLA) i alt</t>
  </si>
  <si>
    <t>UDGÅENDE PENGESTRØMME</t>
  </si>
  <si>
    <t>Detailindskud og indskud fra små erhvervskunder, heraf:</t>
  </si>
  <si>
    <t>Stabile indskud</t>
  </si>
  <si>
    <t>Mindre stabile indskud</t>
  </si>
  <si>
    <t>Usikret engrosfinansiering</t>
  </si>
  <si>
    <t>Transaktionsrelaterede indskud (alle modparter) og indskud i netværk af kooperative banker</t>
  </si>
  <si>
    <t>Ikketransaktionsrelaterede indskud (alle modparter)</t>
  </si>
  <si>
    <t>Usikret gæld</t>
  </si>
  <si>
    <t>Sikret engrosfinansiering</t>
  </si>
  <si>
    <t>Yderligere krav</t>
  </si>
  <si>
    <t>Udgående pengestrømme vedrørende derivateksponeringer og andre krav til sikkerhedsstillelse</t>
  </si>
  <si>
    <t>Udgående pengestrømme vedrørende tabt finansiering fra gældsprodukter</t>
  </si>
  <si>
    <t>Kredit- og likviditetsfaciliteter</t>
  </si>
  <si>
    <t>Andre kontraktmæssige finansieringsforpligtelser</t>
  </si>
  <si>
    <t>Øvrige forpligtelser vedrørende eventualfinansiering</t>
  </si>
  <si>
    <t>UDGÅENDE PENGESTRØMME I ALT</t>
  </si>
  <si>
    <t>INDGÅENDE PENGESTRØMME</t>
  </si>
  <si>
    <t>Sikrede udlån (f.eks. reverse repos)</t>
  </si>
  <si>
    <t>Indgående pengestrømme fra eksponeringer, der ikke er misligholdt</t>
  </si>
  <si>
    <t>Andre indgående pengestrømme</t>
  </si>
  <si>
    <t>EU-19a</t>
  </si>
  <si>
    <t>(Forskel mellem vægtede indgående pengestrømme i alt og vægtede udgående pengestrømme i alt, som opstår som følge af transaktioner i tredjelande, hvor der er overførselsrestriktioner, eller som er denomineret i ikkekonvertible valutaer)</t>
  </si>
  <si>
    <t>EU-19b</t>
  </si>
  <si>
    <t>(Overskydende indgående pengestrømme fra et tilknyttet specialiseret kreditinstitut)</t>
  </si>
  <si>
    <t>INDGÅENDE PENGESTRØMME I ALT</t>
  </si>
  <si>
    <t>Helt undtagne indgående pengestrømme</t>
  </si>
  <si>
    <t>Indgående pengestrømme underlagt loft på 90 %</t>
  </si>
  <si>
    <t>Indgående pengestrømme underlagt loft på 75 %</t>
  </si>
  <si>
    <t xml:space="preserve">JUSTERET VÆRDI I ALT </t>
  </si>
  <si>
    <t>EU-21</t>
  </si>
  <si>
    <t>LIKVIDITETSBUFFER</t>
  </si>
  <si>
    <t>UDGÅENDE NETTOPENGESTRØMME I ALT</t>
  </si>
  <si>
    <t>LIKVIDITETSDÆKNINGSGRAD</t>
  </si>
  <si>
    <t>EU LIQ1 - Kvantitative oplysninger om likviditetsdækningsgrad</t>
  </si>
  <si>
    <t xml:space="preserve">Skema EU LIQ2: Net stable funding ratio </t>
  </si>
  <si>
    <t>I overensstemmelse med artikel 451a, stk. 3, i CRR</t>
  </si>
  <si>
    <t>(i valutabeløb)</t>
  </si>
  <si>
    <t>Uvægtet værdi efter restløbetid</t>
  </si>
  <si>
    <t>Vægtet værdi</t>
  </si>
  <si>
    <t>Ingen løbetid</t>
  </si>
  <si>
    <t>&lt; 6 måneder</t>
  </si>
  <si>
    <t>6 måneder til &lt; 1 år</t>
  </si>
  <si>
    <t>≥ 1 år</t>
  </si>
  <si>
    <t>Poster vedrørende tilgængelig stabil finansiering (ASF)</t>
  </si>
  <si>
    <t>Kapitalposter og -instrumenter</t>
  </si>
  <si>
    <t>Kapitalgrundlag</t>
  </si>
  <si>
    <t>Andre kapitalinstrumenter</t>
  </si>
  <si>
    <t>Detailindskud</t>
  </si>
  <si>
    <t>Engrosfinansiering:</t>
  </si>
  <si>
    <t>Transaktionsrelaterede indskud</t>
  </si>
  <si>
    <t>Anden engrosfinansiering</t>
  </si>
  <si>
    <t>Indbyrdes afhængige passiver</t>
  </si>
  <si>
    <t xml:space="preserve">Andre passiver: </t>
  </si>
  <si>
    <t xml:space="preserve">NSFR-derivatforpligtelser </t>
  </si>
  <si>
    <t>Alle øvrige passiver og kapitalinstrumenter, der ikke indgår i ovenstående kategorier</t>
  </si>
  <si>
    <t>Tilgængelig stabil finansiering (ASF) i alt</t>
  </si>
  <si>
    <t>Poster vedrørende krævet stabil finansiering (RSF)</t>
  </si>
  <si>
    <t>EU-15a</t>
  </si>
  <si>
    <t>Aktiver, der er behæftede for en restløbetid på et år eller mere i en sikkerhedspulje</t>
  </si>
  <si>
    <t>Indskud i andre finansielle institutter til transaktionsrelaterede formål</t>
  </si>
  <si>
    <t>Ikkemisligholdte lån og værdipapirer:</t>
  </si>
  <si>
    <t>Værdipapirfinansieringstransaktioner, der ikke er misligholdt, med finansielle kunder, og som er sikret ved likvide aktiver af høj kvalitet på niveau 1, der er underlagt et haircut på 0 %</t>
  </si>
  <si>
    <r>
      <rPr>
        <i/>
        <sz val="11"/>
        <color theme="1"/>
        <rFont val="Calibri"/>
        <family val="2"/>
        <scheme val="minor"/>
      </rPr>
      <t>Værdipapirfinansieringstransaktioner med finansielle kunder, der ikke er misligholdt, og som er sikret ved andre aktiver og lån og forskud til finansieringsinstitutter</t>
    </r>
  </si>
  <si>
    <r>
      <rPr>
        <i/>
        <sz val="11"/>
        <color theme="1"/>
        <rFont val="Calibri"/>
        <family val="2"/>
        <scheme val="minor"/>
      </rPr>
      <t>Lån, der ikke er misligholdt, til ikkefinansielle erhvervskunder, til detailkunder og små erhvervskunder og til stater og offentlige enheder, heraf:</t>
    </r>
  </si>
  <si>
    <t>Med en risikovægt på mindre end eller lig med 35 % i henhold til Basel II-standardmetoden for kreditrisiko</t>
  </si>
  <si>
    <t xml:space="preserve">Ikkemisligholdte realkreditlån i beboelsesejendomme, heraf: </t>
  </si>
  <si>
    <t>Andre lån og værdipapirer, der ikke er misligholdt, og som ikke kan betragtes som likvide aktiver af høj kvalitet, herunder børsnoterede aktier og balanceførte handelsfinansieringsprodukter</t>
  </si>
  <si>
    <t>Indbyrdes afhængige aktiver</t>
  </si>
  <si>
    <t xml:space="preserve">Andre aktiver: </t>
  </si>
  <si>
    <t>Fysisk handlede råvarer</t>
  </si>
  <si>
    <t>Aktiver stillet som initialmargen for derivatkontrakter og bidrag til CCP'ers misligholdelsesfonde</t>
  </si>
  <si>
    <r>
      <rPr>
        <i/>
        <sz val="11"/>
        <color theme="1"/>
        <rFont val="Calibri"/>
        <family val="2"/>
        <scheme val="minor"/>
      </rPr>
      <t>NSFR-derivataktiver</t>
    </r>
    <r>
      <rPr>
        <sz val="11"/>
        <color theme="1"/>
        <rFont val="Calibri"/>
        <family val="2"/>
        <scheme val="minor"/>
      </rPr>
      <t> </t>
    </r>
  </si>
  <si>
    <t xml:space="preserve">NSFR-derivatforpligtelser før fradrag af stillet variationsmargen </t>
  </si>
  <si>
    <t>Alle øvrige aktiver, der ikke indgår i ovenstående kategorier</t>
  </si>
  <si>
    <t>Ikkebalanceførte poster</t>
  </si>
  <si>
    <t>Net stable funding ratio (%)</t>
  </si>
  <si>
    <t xml:space="preserve">EU LIQ2 - Net stable funding ratio </t>
  </si>
  <si>
    <t>Skema EU CQ1: Kreditkvalitet af eksponeringer med kreditlempelser</t>
  </si>
  <si>
    <t>Regnskabsmæssig bruttoværdi/nominel værdi af eksponeringer med kreditlempelser</t>
  </si>
  <si>
    <t>Sikkerhedsstillelser og finansielle garantier modtaget for eksponeringer med kreditlempelser</t>
  </si>
  <si>
    <t>Misligholdte eksponeringer med kreditlempelser</t>
  </si>
  <si>
    <t>På ikkemisligholdte eksponeringer med kreditlempelser</t>
  </si>
  <si>
    <t>På misligholdte eksponeringer med kreditlempelser</t>
  </si>
  <si>
    <t>Heraf sikkerhedsstillelser og finansielle garantier modtaget for misligholdte eksponeringer med kreditlempelser</t>
  </si>
  <si>
    <t>Heraf misligholdte</t>
  </si>
  <si>
    <t>Heraf værdiforringede</t>
  </si>
  <si>
    <t>Afgivne lånetilsagn</t>
  </si>
  <si>
    <t>Skema EU CQ3: Kreditkvalitet af ikkemisligholdte og misligholdte eksponeringer efter forfaldsdage</t>
  </si>
  <si>
    <t>Ikke forfaldne eller forfaldne ≤ 30 dage</t>
  </si>
  <si>
    <t>Forfaldne &gt; 30 dage ≤ 90 dage</t>
  </si>
  <si>
    <t>Betales sandsynligvis ikke, men er ikke forfaldne eller har været forfaldne i ≤ 90 dage</t>
  </si>
  <si>
    <t xml:space="preserve">Forfaldne
&gt; 90 dage
≤ 180 dage
</t>
  </si>
  <si>
    <t xml:space="preserve">Forfaldne
&gt; 180 dage
≤ 1 år
</t>
  </si>
  <si>
    <t xml:space="preserve">Forfaldne
&gt; 1 år ≤ 2 år
</t>
  </si>
  <si>
    <t xml:space="preserve">Forfaldne
&gt; 2 år ≤ 5 år
</t>
  </si>
  <si>
    <t xml:space="preserve">Forfaldne
&gt; 5 år ≤ 7 år
</t>
  </si>
  <si>
    <t>Forfaldne &gt; 7 år</t>
  </si>
  <si>
    <t xml:space="preserve">      Heraf SMV'er</t>
  </si>
  <si>
    <t>Akkumuleret værdiforringelse</t>
  </si>
  <si>
    <t>Akkumulerede negative ændringer i dagsværdi på grund af kreditrisiko vedrørende misligholdte eksponeringer</t>
  </si>
  <si>
    <t>Heraf misligholdte eksponeringer</t>
  </si>
  <si>
    <t>Skema EU CQ5: Kreditkvalitet af lån og forskud til ikkefinansielle selskaber efter branche</t>
  </si>
  <si>
    <t>Regnskabsmæssig bruttoværdi</t>
  </si>
  <si>
    <t>Heraf lån og forskud, der testes for værdiforringelse</t>
  </si>
  <si>
    <t>Landbrug, skovbrug og fiskeri</t>
  </si>
  <si>
    <t>Råstofudvinding</t>
  </si>
  <si>
    <t>Fremstilling</t>
  </si>
  <si>
    <t>El-, gas- og fjernvarmeforsyning</t>
  </si>
  <si>
    <t>Vandforsyning</t>
  </si>
  <si>
    <t>Bygge- og anlægsvirksomhed</t>
  </si>
  <si>
    <t>Engros- og detailhandel</t>
  </si>
  <si>
    <t>Transport og lagring</t>
  </si>
  <si>
    <t>Overnatningsfaciliteter og restaurationsvirksomhed</t>
  </si>
  <si>
    <t>Information og kommunikation</t>
  </si>
  <si>
    <t>Pengeinstitut- og finansvirksomhed, forsikring</t>
  </si>
  <si>
    <t>Forvaltning af og handel med ejendomme</t>
  </si>
  <si>
    <t>Liberale, videnskabelige og tekniske tjenesteydelser</t>
  </si>
  <si>
    <t>Administrative tjenesteydelser og hjælpetjenester</t>
  </si>
  <si>
    <t>Offentlig forvaltning, forsvar og socialsikring</t>
  </si>
  <si>
    <t>Undervisning</t>
  </si>
  <si>
    <t>Sundhedsvæsen og sociale foranstaltninger</t>
  </si>
  <si>
    <t>Kultur, forlystelser og fritid</t>
  </si>
  <si>
    <t>Andre tjenesteydelser</t>
  </si>
  <si>
    <t>EU CC1 - Sammensætning af kapitalgrundlag</t>
  </si>
  <si>
    <t>EU OV1 - Oversigt over samlede risikoeksponeringer</t>
  </si>
  <si>
    <t>Ledelseserklæring</t>
  </si>
  <si>
    <t>LCR</t>
  </si>
  <si>
    <t>EU LR1 - LRSum - LRCom Oplysninger om gearingsgrad — fælles regler</t>
  </si>
  <si>
    <t>EU LR2 - LRCom - Opdeling af balanceførte eksponeringer (ekskl. derivater, SFT'er og ikke medregnede eksponeringer)</t>
  </si>
  <si>
    <t>EU LR3 - Kvantitative oplysninger om likviditetsdækningsgrad</t>
  </si>
  <si>
    <t>Jan Pedersen                                                              Alma Lund Høj</t>
  </si>
  <si>
    <t>Adm. Direktør                                                              Bankdirektør</t>
  </si>
  <si>
    <t>EU LI1 – Forskelle mellem de regnskabsmæssige rammer og rammerne for tilsynsmæssig konsolidering og sammenstilling af regnskabskategorierne og lovmæssigt fastsatte risikokategorier</t>
  </si>
  <si>
    <t xml:space="preserve">EU LI2 – Primære kilder til forskelle mellem de tilsynsmæssige eksponeringsbeløb og regnskabsmæssige værdier </t>
  </si>
  <si>
    <t xml:space="preserve">EU LI3 – Skitsering af forskellene i konsolideringens omfang (enhed for enhed) </t>
  </si>
  <si>
    <t>EU CCA - Hovedtræk ved lovpligtige kapitalgrundlagsinstrumenter og nedskrivningsrelevante passivinstrumenter</t>
  </si>
  <si>
    <t>EU-CCyB1 — Geografisk fordeling af krediteksponeringer, der er relevante for beregningen af den kontracykliske kapitalbuffer</t>
  </si>
  <si>
    <t>EU-CCyB2 — Størrelsen af den institutspecifikke kontracykliske kapitalbuffer</t>
  </si>
  <si>
    <t>EU CQ3 - Kreditkvalitet af ikkemisligholdte og misligholdte eksponeringer efter forfaldsdage</t>
  </si>
  <si>
    <t>EU CQ5 - Kreditkvalitet af lån og forskud efter branche</t>
  </si>
  <si>
    <t>EU MR1 - Markedsrisiko i henhold til standardmetoden</t>
  </si>
  <si>
    <t xml:space="preserve">EU REM1 – Aflønning tildelt i løbet af regnskabsåret </t>
  </si>
  <si>
    <t>EU REM5 – Oplysninger om aflønning af medarbejdere, hvis arbejde har væsentlig indflydelse på instituttets risikoprofil (identificerede medarbejdere)</t>
  </si>
  <si>
    <t>EU INS1 – Forsikringsinteresser</t>
  </si>
  <si>
    <t>EU INS2 – Finansielle konglomerater — Oplysninger om kapitalgrundlag og kapitalprocent</t>
  </si>
  <si>
    <t>EU CC2 – Afstemning mellem lovbestemt kapitalgrundlag og balancen i de reviderede regnskaber</t>
  </si>
  <si>
    <t>EU CR2a - Ændringer i beholdningen af misligholdte lån og forskud og akkumulerede inddrevne nettobeløb i forbindelse hermed</t>
  </si>
  <si>
    <t>EU CQ1 - Kreditkvalitet af eksponeringer med kreditlempelser</t>
  </si>
  <si>
    <t>EU CQ2 - Kvalitet af kreditlempelser</t>
  </si>
  <si>
    <t>EU CQ4 - Kvaliteten af misligholdte eksponeringer efter geografisk placering </t>
  </si>
  <si>
    <t xml:space="preserve">EU CQ6 - Værdiansættelse af sikkerhedsstillelse - lån og forskud </t>
  </si>
  <si>
    <t>EU CQ8 - Sikkerhedsstillelse opnået gennem overtagelse og fuldbyrdelsesprocesser – opdeling efter årgang</t>
  </si>
  <si>
    <t>EU CR10 – Specialiseret långivning og aktieeksponeringer i henhold til den forenklede risikovægtningsmetode</t>
  </si>
  <si>
    <t>EU CCR4 — IRB-metoden — modpartskreditrisikoeksponeringer efter eksponeringsklasse og PD-skala</t>
  </si>
  <si>
    <t>EU CCR6 – Eksponering for kreditderivater</t>
  </si>
  <si>
    <t>EU CCR7 - RWEA-flowtabeller for markedsrisikoeksponeringer i henhold til IMM</t>
  </si>
  <si>
    <t>EU CCR8  - Modpartskreditrisikoeksponeringer</t>
  </si>
  <si>
    <t>EU-SEC1 - Securitiseringseksponeringer uden for handelsbeholdningen</t>
  </si>
  <si>
    <t>EU-SEC2 - Securitiseringseksponeringer i handelsbeholdningen</t>
  </si>
  <si>
    <t>EU-SEC3 - Securitiseringseksponeringer uden for handelsbeholdningen og tilknyttede lovbestemte kapitalkrav - instituttet optræder som eksponeringsleverende eller organiserende institut</t>
  </si>
  <si>
    <t>EU-SEC4 - Securitiseringseksponeringer uden for handelsbeholdningen og tilknyttede lovpligtige kapitalkrav - instituttet optræder som investorinstitut</t>
  </si>
  <si>
    <t>EU-SEC5 - Eksponeringer securitiseret af instituttet - Misligholdte eksponeringer og specifikke kreditrisikojusteringer</t>
  </si>
  <si>
    <t>EU REM2 – Særlige betalinger til medarbejdere, hvis arbejde har væsentlig indflydelse på instituttets risikoprofil (identificerede medarbejdere)</t>
  </si>
  <si>
    <t xml:space="preserve">EU REM3 – Udskudt aflønning </t>
  </si>
  <si>
    <t>EU REM4 – Aflønning på 1 mio. EUR eller derover pr. regnskabsår</t>
  </si>
  <si>
    <t>IFRS9-FL - IFRS9 overgangsordning</t>
  </si>
  <si>
    <t>Alle beløb er angivet i 1000 kr.</t>
  </si>
  <si>
    <t>31.12.2021</t>
  </si>
  <si>
    <t>31.12.2020</t>
  </si>
  <si>
    <t>-</t>
  </si>
  <si>
    <t>Skema om væsentlige målekriterier</t>
  </si>
  <si>
    <t>Banken anser følgende skemaer som ikke relevante</t>
  </si>
  <si>
    <r>
      <rPr>
        <b/>
        <sz val="16"/>
        <color theme="1"/>
        <rFont val="Arial"/>
        <family val="2"/>
      </rPr>
      <t>Skema EU CCR5 — Sammensætning af sikkerhedsstillelse for modpartskreditrisikoeksponeringer</t>
    </r>
  </si>
  <si>
    <t>Faste kolonner</t>
  </si>
  <si>
    <t>Sikkerhedsstillelse anvendt i derivattransaktioner</t>
  </si>
  <si>
    <t>Sikkerhedsstillelse anvendt i værdipapirfinansieringstransaktioner</t>
  </si>
  <si>
    <t>Sikkerhedsstillelsestype</t>
  </si>
  <si>
    <t>Dagsværdi af modtagne sikkerheder</t>
  </si>
  <si>
    <t>Dagsværdi af stillede sikkerheder</t>
  </si>
  <si>
    <t>Adskilt</t>
  </si>
  <si>
    <t>Ikkeadskilt</t>
  </si>
  <si>
    <t>Kontanter — national valuta</t>
  </si>
  <si>
    <t>Kontanter – andre valutaer</t>
  </si>
  <si>
    <t>Indenlandsk statsgæld</t>
  </si>
  <si>
    <t>Anden statsgæld</t>
  </si>
  <si>
    <t>Gæld fra statslige myndigheder</t>
  </si>
  <si>
    <t>Virksomhedsobligationer</t>
  </si>
  <si>
    <t>Anden sikkerhedsstillelse</t>
  </si>
  <si>
    <t xml:space="preserve">Skema EU REM1 – Aflønning tildelt i løbet af regnskabsåret </t>
  </si>
  <si>
    <t>Bestyrelse</t>
  </si>
  <si>
    <t>Direktion</t>
  </si>
  <si>
    <t>Væsentlige risikotagere</t>
  </si>
  <si>
    <t>Ledelsesorganet i dets tilsynsfunktion</t>
  </si>
  <si>
    <t xml:space="preserve">Ledelsesorganet i dets ledelsesfunktion </t>
  </si>
  <si>
    <t>Andre medarbejdere i den øverste ledelse</t>
  </si>
  <si>
    <t>Andre identificerede medarbejdere</t>
  </si>
  <si>
    <t>Fast aflønning</t>
  </si>
  <si>
    <t>Antal identificerede medarbejdere</t>
  </si>
  <si>
    <t>Fast aflønning i alt</t>
  </si>
  <si>
    <t>Heraf: kontantbaseret</t>
  </si>
  <si>
    <t>(Ikke relevant i EU)</t>
  </si>
  <si>
    <t>EU-4a</t>
  </si>
  <si>
    <t>Heraf: aktier eller tilsvarende ejerskabsinteresser</t>
  </si>
  <si>
    <t xml:space="preserve">Heraf: instrumenter baseret på aktier eller tilsvarende ikkelikvide instrumenter </t>
  </si>
  <si>
    <t>EU-5x</t>
  </si>
  <si>
    <t>Heraf: andre instrumenter</t>
  </si>
  <si>
    <t>Heraf: andre former</t>
  </si>
  <si>
    <t>Variabel aflønning</t>
  </si>
  <si>
    <t>Variabel aflønning i alt</t>
  </si>
  <si>
    <t>Heraf: udskudt</t>
  </si>
  <si>
    <t>EU-13a</t>
  </si>
  <si>
    <t>EU-14a</t>
  </si>
  <si>
    <t>EU-13b</t>
  </si>
  <si>
    <t>EU-14b</t>
  </si>
  <si>
    <t>EU-14x</t>
  </si>
  <si>
    <t>EU-14y</t>
  </si>
  <si>
    <t>Aflønning i alt (2 + 10)</t>
  </si>
  <si>
    <t>Skema REM5 – Oplysninger om aflønning af medarbejdere, hvis arbejde har væsentlig indflydelse på instituttets risikoprofil (identificerede medarbejdere)</t>
  </si>
  <si>
    <t xml:space="preserve">a </t>
  </si>
  <si>
    <t>Aflønning af ledelsesorgan</t>
  </si>
  <si>
    <t>Forretningsområder</t>
  </si>
  <si>
    <t>Ledelsesorganet i dets ledelsesfunktion</t>
  </si>
  <si>
    <t>Ledelsesorgan,   i alt</t>
  </si>
  <si>
    <t>Investerings-bankvirksomhed</t>
  </si>
  <si>
    <t>Detailbank-ydelser</t>
  </si>
  <si>
    <t>Forvaltning af aktiver</t>
  </si>
  <si>
    <t>Forretnings-funktioner</t>
  </si>
  <si>
    <t>Uafhængige interne kontrolfunktioner</t>
  </si>
  <si>
    <t>Alle andre</t>
  </si>
  <si>
    <t xml:space="preserve">I alt </t>
  </si>
  <si>
    <t>Samlet antal identificerede medarbejdere</t>
  </si>
  <si>
    <t>Heraf: medlemmer af ledelsesorganet</t>
  </si>
  <si>
    <t>Heraf: andre medarbejdere i den øverste ledelse</t>
  </si>
  <si>
    <t>Heraf: andre identificerede medarbejdere</t>
  </si>
  <si>
    <t>Samlet aflønning af identificerede medarbejdere</t>
  </si>
  <si>
    <t xml:space="preserve">Heraf: variabel aflønning </t>
  </si>
  <si>
    <t xml:space="preserve">Heraf: fast aflønning </t>
  </si>
  <si>
    <t>Aflønning</t>
  </si>
  <si>
    <t>Andre skemaer</t>
  </si>
  <si>
    <t>Skema vedr. IFRS9-overgangsordning</t>
  </si>
  <si>
    <t>Tilgængelig kapital (beløb)</t>
  </si>
  <si>
    <t>Egentlig kernekapital (CET1)</t>
  </si>
  <si>
    <t>Egentlig kernekapital (CET1), som hvis overgangsordingen for IFRS9 eller tilsvarende forventede kapitaltab ikke var anvendt</t>
  </si>
  <si>
    <t>Kernekapital, som hvis overgangsordingen for IFRS9 eller tilsvarnede forventede kapitaltab ikke var anvendt</t>
  </si>
  <si>
    <t>Samlet kapitall, som hvis overgangsordingen for IFRS9 eller tilsvarnede forventede kapitaltab ikke var anvendt</t>
  </si>
  <si>
    <t>Risikovægtede aktiver (beløb)</t>
  </si>
  <si>
    <t>Samlede risikovægtede eksponeringer</t>
  </si>
  <si>
    <t>Samlede risikovægtede eksponeringer, som hvis overgangsordingen for IFRS9 eller tilsvarnede forventede kapitaltab ikke var anvendt</t>
  </si>
  <si>
    <t>Kernekapitalprocenter</t>
  </si>
  <si>
    <t>Egentlig kernekapital (i procent af de samlede risikokvægtede eksponeringer)</t>
  </si>
  <si>
    <t>Egentlig kernekapital (i procent af de samlede risikovægtede eksponeringer), som hvis overgangsordingen for IFRS9 eller tilsvarnede forventede kapitaltab ikke var anvendt</t>
  </si>
  <si>
    <t>Kernekapital (i procent af risikoeksponeringsbeløb)</t>
  </si>
  <si>
    <t>Kernekapital (i procent af risikoeksponeringsbeløb), som hvis overgangsordingen for IFRS9 eller tilsvarnede forventede kapitaltab ikke var anvendt</t>
  </si>
  <si>
    <t>Samlede kernekapital (i procent af risikoeksponeringsbeløb)</t>
  </si>
  <si>
    <t>Samlede kernekapital (i procent af risikoeksponeringsbeløb), som hvis overgangsordingen for IFRS9 eller tilsvarnede forventede kapitaltab ikke var anvendt</t>
  </si>
  <si>
    <t>Det samlede eksponeringsmål udtrykt ved gearingsgraden</t>
  </si>
  <si>
    <t>Gearingsgrad, som hvis overgangsordingen for IFRS9 eller tilsvarnede forventede kapitaltab ikke var anvendt</t>
  </si>
  <si>
    <t>Fane nr.</t>
  </si>
  <si>
    <t xml:space="preserve">Danske Andelskassers Bank A/S </t>
  </si>
  <si>
    <t>EU CCR5 - Sammensætning af sikkerhedsstillelse for modpartskreditrisikoeksponeringer</t>
  </si>
  <si>
    <t>Skema EU CCA: Hovedtræk ved lovpligtige kapitalgrundlagsinstrumenter og nedskrivningsrelevante passivinstrumenter</t>
  </si>
  <si>
    <t>Udsteder</t>
  </si>
  <si>
    <t>Nykredit</t>
  </si>
  <si>
    <t>Entydigt ID (f.eks. CUSIP-, ISIN- eller Bloomberg-ID for private investeringer)</t>
  </si>
  <si>
    <t>Offentlig eller privat investering</t>
  </si>
  <si>
    <t>Privat</t>
  </si>
  <si>
    <t>Gældende lovgivning for instrumentet</t>
  </si>
  <si>
    <t>Dansk</t>
  </si>
  <si>
    <t>3a </t>
  </si>
  <si>
    <t>Kontraktmæssig anerkendelse af afviklingsmyndigheders nedskrivnings- og konverteringsbeføjelser</t>
  </si>
  <si>
    <t>JA</t>
  </si>
  <si>
    <t>Tilsynsmæssig behandling</t>
  </si>
  <si>
    <t xml:space="preserve">    Aktuel behandling under hensyntagen til overgangsbestemmelser i CRR, hvor det er relevant</t>
  </si>
  <si>
    <t>Additional tier 1</t>
  </si>
  <si>
    <t>Tier 2</t>
  </si>
  <si>
    <t xml:space="preserve">     Bestemmelser efter overgangsperioden i henhold til CRR</t>
  </si>
  <si>
    <t xml:space="preserve">     Anerkendte på individuelt/(del)konsolideret/ individuelt og (del)konsolideret niveau</t>
  </si>
  <si>
    <t xml:space="preserve">     Instrumenttype (typer angives for hver jurisdiktion)</t>
  </si>
  <si>
    <t>Additional tier 1 jf. EU forordning nr. 575/2013, artikel 52</t>
  </si>
  <si>
    <t>Tier 2 jf. EU forordning nr. 575/2013, artikel 63</t>
  </si>
  <si>
    <t>Beløb anerkendt i lovpligtig kapital eller nedskrivningsrelevante passiver (valuta i millioner pr. seneste indberetningsdato)</t>
  </si>
  <si>
    <t>Nominel værdi af instrumentet</t>
  </si>
  <si>
    <t>Emissionskurs</t>
  </si>
  <si>
    <t>Indfrielseskurs</t>
  </si>
  <si>
    <t>Regnskabsmæssig klassificering</t>
  </si>
  <si>
    <t>Egenkapital</t>
  </si>
  <si>
    <t>Forpligtelse - amortiseret kostpris</t>
  </si>
  <si>
    <t>Oprindelig udstedelsesdato</t>
  </si>
  <si>
    <t>Uamortisabelt eller dateret</t>
  </si>
  <si>
    <t>uamortisabelt</t>
  </si>
  <si>
    <t>dateret</t>
  </si>
  <si>
    <t xml:space="preserve">     Oprindelig forfaldsdato</t>
  </si>
  <si>
    <t>Udsteder-call med forbehold af forudgående myndighedsgodkendelse</t>
  </si>
  <si>
    <t xml:space="preserve">     Dato for call option, datoer for eventuelle calls og indfrielsesbeløb</t>
  </si>
  <si>
    <t xml:space="preserve">     Datoer for eventuelle efterfølgende calls</t>
  </si>
  <si>
    <t>Efterfølgende rentedage</t>
  </si>
  <si>
    <t>Kuponrente/udbytte</t>
  </si>
  <si>
    <t>Fast eller variabelt udbytte/fast eller variabel kuponrente</t>
  </si>
  <si>
    <t>Fast</t>
  </si>
  <si>
    <t>Kuponrente og tilknyttet indeks</t>
  </si>
  <si>
    <t xml:space="preserve">Fast 6,25% til call date </t>
  </si>
  <si>
    <t>Tilstedeværelse af "dividend stopper"</t>
  </si>
  <si>
    <t>Nej</t>
  </si>
  <si>
    <t xml:space="preserve">     Frit valg, delvist frit valg eller obligatorisk (med hensyn til tidspunkt)</t>
  </si>
  <si>
    <t>Frit valg</t>
  </si>
  <si>
    <t xml:space="preserve">     Frit valg, delvist frit valg eller obligatorisk (med hensyn til beløb)</t>
  </si>
  <si>
    <t xml:space="preserve">     Tilstedeværelse af step-up eller andet incitament til indfrielse</t>
  </si>
  <si>
    <t xml:space="preserve">     Ikkekumulativt eller kumulativ</t>
  </si>
  <si>
    <t>Ikke kumulativt</t>
  </si>
  <si>
    <t>Konvertibelt eller ikkekonvertibelt</t>
  </si>
  <si>
    <t>Ikke konvertibelt</t>
  </si>
  <si>
    <t xml:space="preserve">     Hvis konvertibelt: konverteringsudløser(e)</t>
  </si>
  <si>
    <t xml:space="preserve">     Hvis konvertibelt: helt eller delvist</t>
  </si>
  <si>
    <t xml:space="preserve">     Hvis konvertibelt: konverteringssats</t>
  </si>
  <si>
    <t xml:space="preserve">     Hvis konvertibelt: obligatorisk eller valgfri konvertering</t>
  </si>
  <si>
    <t xml:space="preserve">     Hvis konvertibelt: angiv instrumenttype, der kan konverteres til</t>
  </si>
  <si>
    <t xml:space="preserve">     Hvis konvertibelt: angiv udsteder for det instrument, der konverteres til</t>
  </si>
  <si>
    <t>Egenskaber for nedskrivning</t>
  </si>
  <si>
    <t>Ja</t>
  </si>
  <si>
    <t xml:space="preserve">     Hvis nedskrivning: nedskrivningsudløser(e)</t>
  </si>
  <si>
    <t>Kernekapital under 5,125 %, kontraktbestemt metode</t>
  </si>
  <si>
    <t>Ved rekapitalisering eller forretningsophør uden tab til ikke efterstillede kreditorer.</t>
  </si>
  <si>
    <t xml:space="preserve">     Hvis nedskrivning: hel eller delvis</t>
  </si>
  <si>
    <t>Hel eller delvis</t>
  </si>
  <si>
    <t xml:space="preserve">     Hvis nedskrivning: permanent eller midlertidig</t>
  </si>
  <si>
    <t>Midlertidig</t>
  </si>
  <si>
    <t>Permanent</t>
  </si>
  <si>
    <t xml:space="preserve">        Hvis midlertidig nedskrivning: beskriv opskrivningsmekanismen</t>
  </si>
  <si>
    <t>Udsteder kan diskretionært vælge at opskrive under hensyntagen til de restriktioner der gælder i forordningen mv</t>
  </si>
  <si>
    <t>34a </t>
  </si>
  <si>
    <t>Type af efterstillelse (kun for nedskrivningsrelevante passiver)</t>
  </si>
  <si>
    <t>Lovpligtig</t>
  </si>
  <si>
    <t>EU-34b</t>
  </si>
  <si>
    <t>Instrumentets prioritering ved almindelig insolvensbehandling</t>
  </si>
  <si>
    <t>Direktiv 2014/59/EU artikel 60 stk 1 b</t>
  </si>
  <si>
    <t>Direktiv 2014/59/EU artikel 60 stk 1 c</t>
  </si>
  <si>
    <t>Position i efterstillelseshierarki ved likvidation (angiv instrumenttype, der er umiddelbart over instrumentet)</t>
  </si>
  <si>
    <t>Efterstillet til Tier 2</t>
  </si>
  <si>
    <t>Efterstillet til senior kapital</t>
  </si>
  <si>
    <t>Ikkeoverensstemmende træk efter overgangsperiode</t>
  </si>
  <si>
    <t>NEJ</t>
  </si>
  <si>
    <t>Hvis ja, angives ikkeoverensstemmende træk.</t>
  </si>
  <si>
    <t>DK0030473343</t>
  </si>
  <si>
    <t>Individuelt</t>
  </si>
  <si>
    <t>DKK 262</t>
  </si>
  <si>
    <t>2025-12-15, 100 % af hovedstol</t>
  </si>
  <si>
    <t>herefter Cibor 6m + 6,451%</t>
  </si>
  <si>
    <t>DK0030489778</t>
  </si>
  <si>
    <t>DKK 105</t>
  </si>
  <si>
    <t>DK0030419569</t>
  </si>
  <si>
    <t>Variabel</t>
  </si>
  <si>
    <t>Variabel Cibo 6m (floor 0 %) + 5,5 %</t>
  </si>
  <si>
    <t>Nedskrivningsrelevante passiver jf. Lov om restrukturering og afvikling af visse finansielle virksomheder §13 stk 3</t>
  </si>
  <si>
    <t>Kontraktlig</t>
  </si>
  <si>
    <t>Lov om restrukturering og afvikling af visse finansielle virksomheder §13 stk 3</t>
  </si>
  <si>
    <t>DKK 100</t>
  </si>
  <si>
    <t>Fast 2,195%</t>
  </si>
  <si>
    <t>1000 kr</t>
  </si>
  <si>
    <t>Tilgængeligt kapitalgrundlag (beløb)</t>
  </si>
  <si>
    <t>31.12.2022</t>
  </si>
  <si>
    <t>Ikke Misligholdte eksponeringer med kreditlempelser</t>
  </si>
  <si>
    <t>Instituttets søjle III-oplysningsforpligtelser pr. den 31. december 2022 er udarbejdet i overensstemmelse med instituttets bestyrelsesgodkendte politik for oplysning af søjle III-information, som er baseret på Europa-Parlamentets og Rådets forordning 2019/876 af 20. maj 2019 og EU-Kommissionens implementerende regulering 2021/637 af 15. marts 2021 med senere ændringer. Politikken fastsætter instituttets interne kontroller og procedurer for yderligere søjle III-oplysningsforpligtelser og omfatter ansvarsfordeling såvel som fuldstændigheds- og dokumentationskrav.</t>
  </si>
  <si>
    <t>Skema EU CR1-A: Løbetid på eksponeringer</t>
  </si>
  <si>
    <t>Nettoeksponeringsværdi</t>
  </si>
  <si>
    <t>På anfordring</t>
  </si>
  <si>
    <t>&lt;= 1 år</t>
  </si>
  <si>
    <t>&gt; 1 år &lt;= 5 år</t>
  </si>
  <si>
    <t>&gt; 5 år</t>
  </si>
  <si>
    <t>Ingen fastsat løbetid</t>
  </si>
  <si>
    <t>EU CR1-A - Løbetid på eksponeringer</t>
  </si>
  <si>
    <t>0%</t>
  </si>
  <si>
    <t>DK0030505649</t>
  </si>
  <si>
    <t>Variabel Cibo 6m (floor 0 %) + 3,68 %</t>
  </si>
  <si>
    <t>Hammershøj, den 23. februar 2023</t>
  </si>
  <si>
    <t>Søjle III risikooplysninger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</si>
</sst>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_-* #,##0_-;\-* #,##0_-;_-* &quot;-&quot;??_-;_-@_-"/>
    <numFmt numFmtId="167" formatCode="0.0%"/>
    <numFmt numFmtId="168" formatCode="yyyy/mm/dd;@"/>
    <numFmt numFmtId="169" formatCode="0.0000"/>
    <numFmt numFmtId="170" formatCode="#,##0_ ;\-#,##0\ "/>
  </numFmts>
  <fonts count="85" x14ac:knownFonts="1">
    <font>
      <sz val="11"/>
      <color theme="1"/>
      <name val="Calibri"/>
      <family val="2"/>
      <scheme val="minor"/>
    </font>
    <font>
      <b/>
      <sz val="11"/>
      <color theme="1"/>
      <name val="Calibri"/>
      <family val="2"/>
      <scheme val="minor"/>
    </font>
    <font>
      <sz val="11"/>
      <color theme="1"/>
      <name val="Source Sans Pro"/>
      <family val="2"/>
    </font>
    <font>
      <b/>
      <sz val="16"/>
      <name val="Arial"/>
      <family val="2"/>
    </font>
    <font>
      <b/>
      <sz val="12"/>
      <color theme="1"/>
      <name val="Arial"/>
      <family val="2"/>
    </font>
    <font>
      <u/>
      <sz val="11"/>
      <color rgb="FF008080"/>
      <name val="Calibri"/>
      <family val="2"/>
      <scheme val="minor"/>
    </font>
    <font>
      <sz val="10"/>
      <color theme="1"/>
      <name val="Arial"/>
      <family val="2"/>
    </font>
    <font>
      <b/>
      <sz val="10"/>
      <name val="Arial"/>
      <family val="2"/>
    </font>
    <font>
      <sz val="10"/>
      <name val="Arial"/>
      <family val="2"/>
    </font>
    <font>
      <sz val="8.5"/>
      <color theme="1"/>
      <name val="Segoe UI"/>
      <family val="2"/>
    </font>
    <font>
      <sz val="8"/>
      <color theme="1"/>
      <name val="Segoe UI"/>
      <family val="2"/>
    </font>
    <font>
      <u/>
      <sz val="10"/>
      <color rgb="FF008080"/>
      <name val="Arial"/>
      <family val="2"/>
    </font>
    <font>
      <i/>
      <sz val="10"/>
      <name val="Arial"/>
      <family val="2"/>
    </font>
    <font>
      <sz val="11"/>
      <name val="Source Sans Pro"/>
      <family val="2"/>
    </font>
    <font>
      <sz val="11"/>
      <color rgb="FFFF0000"/>
      <name val="Calibri"/>
      <family val="2"/>
      <scheme val="minor"/>
    </font>
    <font>
      <b/>
      <sz val="14"/>
      <color theme="1"/>
      <name val="Calibri"/>
      <family val="2"/>
      <scheme val="minor"/>
    </font>
    <font>
      <b/>
      <sz val="11"/>
      <name val="Calibri"/>
      <family val="2"/>
      <scheme val="minor"/>
    </font>
    <font>
      <sz val="11"/>
      <color rgb="FF000000"/>
      <name val="Calibri"/>
      <family val="2"/>
      <scheme val="minor"/>
    </font>
    <font>
      <b/>
      <sz val="9"/>
      <name val="Calibri"/>
      <family val="2"/>
      <scheme val="minor"/>
    </font>
    <font>
      <sz val="9"/>
      <name val="Calibri"/>
      <family val="2"/>
      <scheme val="minor"/>
    </font>
    <font>
      <sz val="9"/>
      <color theme="1"/>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0"/>
      <color rgb="FF000000"/>
      <name val="Arial"/>
      <family val="2"/>
    </font>
    <font>
      <b/>
      <sz val="10"/>
      <color rgb="FF000000"/>
      <name val="Arial"/>
      <family val="2"/>
    </font>
    <font>
      <sz val="10"/>
      <color rgb="FFFF0000"/>
      <name val="Arial"/>
      <family val="2"/>
    </font>
    <font>
      <b/>
      <sz val="10"/>
      <color theme="1"/>
      <name val="Arial"/>
      <family val="2"/>
    </font>
    <font>
      <b/>
      <sz val="11"/>
      <color theme="1"/>
      <name val="Source Sans Pro"/>
      <family val="2"/>
    </font>
    <font>
      <sz val="11"/>
      <color rgb="FFFF0000"/>
      <name val="Source Sans Pro"/>
      <family val="2"/>
    </font>
    <font>
      <u/>
      <sz val="10"/>
      <name val="Arial"/>
      <family val="2"/>
    </font>
    <font>
      <b/>
      <sz val="10"/>
      <name val="Calibri"/>
      <family val="2"/>
      <scheme val="minor"/>
    </font>
    <font>
      <sz val="12"/>
      <color theme="1"/>
      <name val="Calibri"/>
      <family val="2"/>
      <scheme val="minor"/>
    </font>
    <font>
      <i/>
      <sz val="8"/>
      <color theme="1"/>
      <name val="Segoe UI"/>
      <family val="2"/>
    </font>
    <font>
      <b/>
      <i/>
      <sz val="8.5"/>
      <color theme="1"/>
      <name val="Segoe UI"/>
      <family val="2"/>
    </font>
    <font>
      <i/>
      <sz val="11"/>
      <color theme="1"/>
      <name val="Calibri"/>
      <family val="2"/>
      <scheme val="minor"/>
    </font>
    <font>
      <sz val="11"/>
      <color rgb="FF000000"/>
      <name val="Segoe UI"/>
      <family val="2"/>
    </font>
    <font>
      <b/>
      <sz val="14"/>
      <color theme="1"/>
      <name val="Arial"/>
      <family val="2"/>
    </font>
    <font>
      <sz val="16"/>
      <color theme="1"/>
      <name val="Calibri"/>
      <family val="2"/>
      <scheme val="minor"/>
    </font>
    <font>
      <b/>
      <sz val="11"/>
      <color rgb="FF000000"/>
      <name val="Segoe UI"/>
      <family val="2"/>
    </font>
    <font>
      <sz val="8.5"/>
      <color theme="1"/>
      <name val="Calibri"/>
      <family val="2"/>
      <scheme val="minor"/>
    </font>
    <font>
      <b/>
      <sz val="8.5"/>
      <color theme="1"/>
      <name val="Calibri"/>
      <family val="2"/>
      <scheme val="minor"/>
    </font>
    <font>
      <b/>
      <sz val="12"/>
      <name val="Arial"/>
      <family val="2"/>
    </font>
    <font>
      <b/>
      <sz val="14"/>
      <name val="Calibri"/>
      <family val="2"/>
      <scheme val="minor"/>
    </font>
    <font>
      <b/>
      <sz val="20"/>
      <name val="Arial"/>
      <family val="2"/>
    </font>
    <font>
      <sz val="11"/>
      <name val="Arial"/>
      <family val="2"/>
    </font>
    <font>
      <sz val="11"/>
      <name val="Calibri"/>
      <family val="2"/>
      <charset val="238"/>
      <scheme val="minor"/>
    </font>
    <font>
      <strike/>
      <sz val="11"/>
      <name val="Calibri"/>
      <family val="2"/>
      <scheme val="minor"/>
    </font>
    <font>
      <sz val="10"/>
      <name val="Calibri"/>
      <family val="2"/>
      <scheme val="minor"/>
    </font>
    <font>
      <b/>
      <sz val="12"/>
      <name val="Calibri"/>
      <family val="2"/>
      <scheme val="minor"/>
    </font>
    <font>
      <b/>
      <sz val="10"/>
      <color theme="1"/>
      <name val="Calibri"/>
      <family val="2"/>
      <scheme val="minor"/>
    </font>
    <font>
      <sz val="9"/>
      <name val="Arial"/>
      <family val="2"/>
    </font>
    <font>
      <sz val="10"/>
      <color rgb="FF00B050"/>
      <name val="Arial"/>
      <family val="2"/>
    </font>
    <font>
      <sz val="11"/>
      <color theme="1"/>
      <name val="Arial"/>
      <family val="2"/>
    </font>
    <font>
      <sz val="11"/>
      <color rgb="FF0070C0"/>
      <name val="Calibri"/>
      <family val="2"/>
      <scheme val="minor"/>
    </font>
    <font>
      <i/>
      <u/>
      <sz val="11"/>
      <name val="Calibri"/>
      <family val="2"/>
      <scheme val="minor"/>
    </font>
    <font>
      <sz val="11"/>
      <color indexed="10"/>
      <name val="Calibri"/>
      <family val="2"/>
      <scheme val="minor"/>
    </font>
    <font>
      <b/>
      <sz val="14"/>
      <color rgb="FF000000"/>
      <name val="Calibri"/>
      <family val="2"/>
      <scheme val="minor"/>
    </font>
    <font>
      <b/>
      <sz val="11"/>
      <color rgb="FFFF0000"/>
      <name val="Calibri"/>
      <family val="2"/>
      <scheme val="minor"/>
    </font>
    <font>
      <i/>
      <sz val="11"/>
      <color rgb="FF000000"/>
      <name val="Calibri"/>
      <family val="2"/>
      <scheme val="minor"/>
    </font>
    <font>
      <b/>
      <sz val="11"/>
      <color theme="1"/>
      <name val="Segoe UI"/>
      <family val="2"/>
    </font>
    <font>
      <i/>
      <sz val="11"/>
      <name val="Calibri"/>
      <family val="2"/>
      <scheme val="minor"/>
    </font>
    <font>
      <sz val="8.5"/>
      <color rgb="FF000000"/>
      <name val="Segoe UI"/>
      <family val="2"/>
    </font>
    <font>
      <b/>
      <i/>
      <sz val="8"/>
      <color theme="1"/>
      <name val="Segoe UI"/>
      <family val="2"/>
    </font>
    <font>
      <sz val="11"/>
      <color theme="1"/>
      <name val="Calibri"/>
      <family val="2"/>
      <scheme val="minor"/>
    </font>
    <font>
      <b/>
      <sz val="16"/>
      <color theme="1"/>
      <name val="Arial"/>
      <family val="2"/>
    </font>
    <font>
      <b/>
      <strike/>
      <sz val="11"/>
      <name val="Calibri"/>
      <family val="2"/>
      <scheme val="minor"/>
    </font>
    <font>
      <sz val="10"/>
      <color rgb="FF000000"/>
      <name val="Segoe UI"/>
      <family val="2"/>
    </font>
    <font>
      <i/>
      <sz val="10"/>
      <name val="Segoe UI"/>
      <family val="2"/>
    </font>
    <font>
      <sz val="10"/>
      <name val="Segoe UI"/>
      <family val="2"/>
    </font>
    <font>
      <sz val="10"/>
      <color theme="1"/>
      <name val="Segoe UI"/>
      <family val="2"/>
    </font>
    <font>
      <b/>
      <sz val="16"/>
      <name val="Source Sans Pro"/>
      <family val="2"/>
    </font>
    <font>
      <b/>
      <sz val="9.5"/>
      <color theme="1"/>
      <name val="Segoe UI"/>
      <family val="2"/>
    </font>
    <font>
      <sz val="9.5"/>
      <color theme="1"/>
      <name val="Segoe UI"/>
      <family val="2"/>
    </font>
    <font>
      <i/>
      <sz val="9.5"/>
      <color theme="1"/>
      <name val="Segoe UI"/>
      <family val="2"/>
    </font>
    <font>
      <b/>
      <sz val="14"/>
      <name val="Arial"/>
      <family val="2"/>
    </font>
    <font>
      <sz val="8"/>
      <color rgb="FF000000"/>
      <name val="Segoe UI"/>
      <family val="2"/>
    </font>
    <font>
      <b/>
      <sz val="10"/>
      <color rgb="FF2F5773"/>
      <name val="Calibri"/>
      <family val="2"/>
      <scheme val="minor"/>
    </font>
    <font>
      <b/>
      <i/>
      <sz val="11"/>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tint="-4.9989318521683403E-2"/>
        <bgColor indexed="64"/>
      </patternFill>
    </fill>
    <fill>
      <patternFill patternType="solid">
        <fgColor indexed="42"/>
        <bgColor indexed="64"/>
      </patternFill>
    </fill>
    <fill>
      <patternFill patternType="solid">
        <fgColor theme="0"/>
        <bgColor indexed="64"/>
      </patternFill>
    </fill>
    <fill>
      <patternFill patternType="solid">
        <fgColor rgb="FF595959"/>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0" tint="-0.499984740745262"/>
        <bgColor indexed="64"/>
      </patternFill>
    </fill>
    <fill>
      <patternFill patternType="solid">
        <fgColor theme="1" tint="0.49998474074526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s>
  <cellStyleXfs count="13">
    <xf numFmtId="0" fontId="0" fillId="0" borderId="0"/>
    <xf numFmtId="0" fontId="8" fillId="0" borderId="0">
      <alignment vertical="center"/>
    </xf>
    <xf numFmtId="0" fontId="8" fillId="0" borderId="0"/>
    <xf numFmtId="0" fontId="8" fillId="0" borderId="0">
      <alignment vertical="center"/>
    </xf>
    <xf numFmtId="3" fontId="8" fillId="7" borderId="1" applyFont="0">
      <alignment horizontal="right" vertical="center"/>
      <protection locked="0"/>
    </xf>
    <xf numFmtId="0" fontId="48" fillId="0" borderId="0" applyNumberFormat="0" applyFill="0" applyBorder="0" applyAlignment="0" applyProtection="0"/>
    <xf numFmtId="0" fontId="50" fillId="11" borderId="30" applyNumberFormat="0" applyFill="0" applyBorder="0" applyAlignment="0" applyProtection="0">
      <alignment horizontal="left"/>
    </xf>
    <xf numFmtId="0" fontId="7" fillId="11" borderId="9" applyFont="0" applyBorder="0">
      <alignment horizontal="center" wrapText="1"/>
    </xf>
    <xf numFmtId="43" fontId="70" fillId="0" borderId="0" applyFont="0" applyFill="0" applyBorder="0" applyAlignment="0" applyProtection="0"/>
    <xf numFmtId="0" fontId="8" fillId="0" borderId="0"/>
    <xf numFmtId="0" fontId="8" fillId="0" borderId="0"/>
    <xf numFmtId="9" fontId="70" fillId="0" borderId="0" applyFont="0" applyFill="0" applyBorder="0" applyAlignment="0" applyProtection="0"/>
    <xf numFmtId="43" fontId="70" fillId="0" borderId="0" applyFont="0" applyFill="0" applyBorder="0" applyAlignment="0" applyProtection="0"/>
  </cellStyleXfs>
  <cellXfs count="667">
    <xf numFmtId="0" fontId="0" fillId="0" borderId="0" xfId="0"/>
    <xf numFmtId="0" fontId="2" fillId="0" borderId="0" xfId="0" applyFont="1"/>
    <xf numFmtId="3" fontId="0" fillId="0" borderId="0" xfId="0" applyNumberFormat="1"/>
    <xf numFmtId="0" fontId="1" fillId="0" borderId="0" xfId="0" applyFont="1"/>
    <xf numFmtId="0" fontId="0" fillId="0" borderId="0" xfId="0" applyAlignment="1">
      <alignment horizontal="right"/>
    </xf>
    <xf numFmtId="0" fontId="0" fillId="0" borderId="1" xfId="0" applyBorder="1"/>
    <xf numFmtId="0" fontId="3" fillId="0" borderId="0" xfId="0" applyFont="1"/>
    <xf numFmtId="0" fontId="4" fillId="0" borderId="0" xfId="0" applyFont="1"/>
    <xf numFmtId="0" fontId="5" fillId="0" borderId="0" xfId="0" applyFont="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9" fontId="6" fillId="0" borderId="1" xfId="0" applyNumberFormat="1" applyFont="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7" fillId="0" borderId="1" xfId="0" applyFont="1" applyBorder="1" applyAlignment="1">
      <alignment vertical="center"/>
    </xf>
    <xf numFmtId="0" fontId="3" fillId="0" borderId="0" xfId="1" applyFont="1">
      <alignment vertical="center"/>
    </xf>
    <xf numFmtId="0" fontId="0" fillId="0" borderId="0" xfId="0" applyAlignment="1">
      <alignment horizontal="center" vertical="center"/>
    </xf>
    <xf numFmtId="0" fontId="9" fillId="0" borderId="0" xfId="0" applyFont="1" applyAlignment="1">
      <alignment horizontal="center" vertical="center" wrapText="1"/>
    </xf>
    <xf numFmtId="0" fontId="9" fillId="0" borderId="0" xfId="0" applyFont="1" applyAlignment="1">
      <alignment vertical="center" wrapText="1"/>
    </xf>
    <xf numFmtId="0" fontId="10"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6" fillId="4" borderId="1" xfId="0" applyFont="1" applyFill="1" applyBorder="1" applyAlignment="1">
      <alignment vertical="center" wrapText="1"/>
    </xf>
    <xf numFmtId="0" fontId="11" fillId="4" borderId="1" xfId="0" applyFont="1" applyFill="1" applyBorder="1" applyAlignment="1">
      <alignment vertical="center" wrapText="1"/>
    </xf>
    <xf numFmtId="0" fontId="12"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5" fillId="0" borderId="0" xfId="0" applyFont="1"/>
    <xf numFmtId="0" fontId="16" fillId="0" borderId="1" xfId="0" applyFont="1" applyBorder="1" applyAlignment="1">
      <alignment horizontal="center" vertical="center" wrapText="1"/>
    </xf>
    <xf numFmtId="0" fontId="21" fillId="0" borderId="0" xfId="0" applyFont="1" applyAlignment="1">
      <alignment vertical="center" wrapText="1"/>
    </xf>
    <xf numFmtId="0" fontId="22" fillId="0" borderId="7" xfId="0" applyFont="1" applyBorder="1" applyAlignment="1">
      <alignment vertical="center" wrapText="1"/>
    </xf>
    <xf numFmtId="0" fontId="0" fillId="0" borderId="1" xfId="0" applyBorder="1" applyAlignment="1">
      <alignment horizontal="center" vertical="center" wrapText="1"/>
    </xf>
    <xf numFmtId="0" fontId="1" fillId="0" borderId="4" xfId="0" applyFont="1" applyBorder="1" applyAlignment="1">
      <alignment vertical="center" wrapText="1"/>
    </xf>
    <xf numFmtId="0" fontId="21" fillId="0" borderId="8" xfId="0" applyFont="1" applyBorder="1" applyAlignment="1">
      <alignment vertical="center" wrapText="1"/>
    </xf>
    <xf numFmtId="0" fontId="1" fillId="5" borderId="1" xfId="0" applyFont="1" applyFill="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3" fontId="17" fillId="0" borderId="1" xfId="0" applyNumberFormat="1" applyFont="1" applyBorder="1" applyAlignment="1">
      <alignment horizontal="right" vertical="center" wrapText="1"/>
    </xf>
    <xf numFmtId="0" fontId="23" fillId="5" borderId="1" xfId="0" applyFont="1" applyFill="1" applyBorder="1" applyAlignment="1">
      <alignment horizontal="center" vertical="center" wrapText="1"/>
    </xf>
    <xf numFmtId="2" fontId="17" fillId="0" borderId="1" xfId="0" applyNumberFormat="1" applyFont="1" applyBorder="1" applyAlignment="1">
      <alignment horizontal="right" vertical="center" wrapText="1"/>
    </xf>
    <xf numFmtId="0" fontId="24" fillId="0" borderId="1" xfId="0" applyFont="1" applyBorder="1" applyAlignment="1">
      <alignment vertical="center" wrapText="1"/>
    </xf>
    <xf numFmtId="0" fontId="17" fillId="0" borderId="1" xfId="0" applyFont="1" applyBorder="1" applyAlignment="1">
      <alignment horizontal="justify" vertical="center" wrapText="1"/>
    </xf>
    <xf numFmtId="0" fontId="24" fillId="0" borderId="1" xfId="0" applyFont="1" applyBorder="1" applyAlignment="1">
      <alignment horizontal="center" vertical="center" wrapText="1"/>
    </xf>
    <xf numFmtId="0" fontId="24" fillId="0" borderId="1" xfId="0" applyFont="1" applyBorder="1" applyAlignment="1">
      <alignment horizontal="justify" vertical="center" wrapText="1"/>
    </xf>
    <xf numFmtId="0" fontId="24" fillId="0" borderId="9" xfId="0" applyFont="1" applyBorder="1" applyAlignment="1">
      <alignment vertical="center" wrapText="1"/>
    </xf>
    <xf numFmtId="0" fontId="20" fillId="0" borderId="0" xfId="0" applyFont="1"/>
    <xf numFmtId="0" fontId="20" fillId="0" borderId="0" xfId="0" applyFont="1" applyAlignment="1">
      <alignment horizontal="right"/>
    </xf>
    <xf numFmtId="164" fontId="17" fillId="0" borderId="1" xfId="0" applyNumberFormat="1" applyFont="1" applyBorder="1" applyAlignment="1">
      <alignment horizontal="right" vertical="center" wrapText="1"/>
    </xf>
    <xf numFmtId="165" fontId="17" fillId="0" borderId="1" xfId="0" applyNumberFormat="1" applyFont="1" applyBorder="1" applyAlignment="1">
      <alignment horizontal="right" vertical="center" wrapText="1"/>
    </xf>
    <xf numFmtId="164" fontId="0" fillId="0" borderId="1" xfId="0" applyNumberFormat="1" applyBorder="1" applyAlignment="1">
      <alignment horizontal="right" vertical="center" wrapText="1"/>
    </xf>
    <xf numFmtId="0" fontId="19" fillId="0" borderId="0" xfId="0" applyFont="1"/>
    <xf numFmtId="0" fontId="16" fillId="0" borderId="0" xfId="0" applyFont="1"/>
    <xf numFmtId="0" fontId="24" fillId="0" borderId="0" xfId="0" applyFont="1"/>
    <xf numFmtId="0" fontId="24" fillId="0" borderId="1" xfId="0" applyFont="1" applyBorder="1" applyAlignment="1">
      <alignment horizontal="left" vertical="center" wrapText="1" indent="1"/>
    </xf>
    <xf numFmtId="0" fontId="16" fillId="0" borderId="1" xfId="0" applyFont="1" applyBorder="1" applyAlignment="1">
      <alignment vertical="center" wrapText="1"/>
    </xf>
    <xf numFmtId="3" fontId="24" fillId="0" borderId="1" xfId="0" applyNumberFormat="1" applyFont="1" applyBorder="1" applyAlignment="1">
      <alignment vertical="center" wrapText="1"/>
    </xf>
    <xf numFmtId="3" fontId="24" fillId="6" borderId="1" xfId="0" applyNumberFormat="1" applyFont="1" applyFill="1" applyBorder="1" applyAlignment="1">
      <alignment vertical="center" wrapText="1"/>
    </xf>
    <xf numFmtId="3" fontId="16" fillId="0" borderId="1" xfId="0" applyNumberFormat="1" applyFont="1" applyBorder="1" applyAlignment="1">
      <alignment vertical="center" wrapText="1"/>
    </xf>
    <xf numFmtId="3" fontId="24" fillId="0" borderId="1" xfId="4" applyFont="1" applyFill="1" applyAlignment="1">
      <alignment horizontal="center" vertical="center"/>
      <protection locked="0"/>
    </xf>
    <xf numFmtId="0" fontId="24" fillId="0" borderId="1" xfId="0" applyFont="1" applyBorder="1" applyAlignment="1">
      <alignment horizontal="center" vertical="center" wrapText="1"/>
    </xf>
    <xf numFmtId="0" fontId="0" fillId="0" borderId="0" xfId="0" applyAlignment="1">
      <alignment horizontal="center"/>
    </xf>
    <xf numFmtId="0" fontId="19" fillId="0" borderId="1" xfId="0" applyFont="1" applyBorder="1" applyAlignment="1">
      <alignment horizontal="center" vertical="center"/>
    </xf>
    <xf numFmtId="0" fontId="19" fillId="0" borderId="1" xfId="0" applyFont="1" applyBorder="1" applyAlignment="1">
      <alignment horizontal="justify" vertical="center"/>
    </xf>
    <xf numFmtId="0" fontId="19" fillId="0" borderId="1" xfId="0" applyFont="1" applyBorder="1" applyAlignment="1">
      <alignment vertical="center"/>
    </xf>
    <xf numFmtId="0" fontId="19" fillId="0" borderId="1" xfId="0" applyFont="1" applyBorder="1" applyAlignment="1">
      <alignment vertical="center" wrapText="1"/>
    </xf>
    <xf numFmtId="0" fontId="18" fillId="0" borderId="1" xfId="0" applyFont="1" applyBorder="1" applyAlignment="1">
      <alignment horizontal="center" vertical="center"/>
    </xf>
    <xf numFmtId="0" fontId="18" fillId="0" borderId="1" xfId="0" applyFont="1" applyBorder="1" applyAlignment="1">
      <alignment horizontal="justify" vertical="center"/>
    </xf>
    <xf numFmtId="0" fontId="18" fillId="0" borderId="1" xfId="0" applyFont="1" applyBorder="1" applyAlignment="1">
      <alignment vertical="center"/>
    </xf>
    <xf numFmtId="0" fontId="18" fillId="0" borderId="1" xfId="0" applyFont="1" applyBorder="1" applyAlignment="1">
      <alignment vertical="center" wrapText="1"/>
    </xf>
    <xf numFmtId="0" fontId="19"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19" fillId="0" borderId="1" xfId="0" applyFont="1" applyBorder="1" applyAlignment="1">
      <alignment horizontal="left" vertical="center" wrapText="1" indent="1"/>
    </xf>
    <xf numFmtId="0" fontId="28" fillId="0" borderId="0" xfId="0" applyFont="1" applyAlignment="1">
      <alignment vertical="center"/>
    </xf>
    <xf numFmtId="0" fontId="29" fillId="0" borderId="0" xfId="0" applyFont="1" applyAlignment="1">
      <alignment vertical="center"/>
    </xf>
    <xf numFmtId="164" fontId="19" fillId="0" borderId="1" xfId="0" applyNumberFormat="1"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6" fillId="0" borderId="0" xfId="0" applyFont="1"/>
    <xf numFmtId="0" fontId="6" fillId="0" borderId="1" xfId="0" applyFont="1" applyBorder="1" applyAlignment="1">
      <alignment wrapText="1"/>
    </xf>
    <xf numFmtId="0" fontId="30" fillId="0" borderId="1" xfId="0" applyFont="1" applyBorder="1" applyAlignment="1">
      <alignment vertical="center" wrapText="1"/>
    </xf>
    <xf numFmtId="0" fontId="30" fillId="0" borderId="1" xfId="0" applyFont="1" applyBorder="1" applyAlignment="1">
      <alignment horizontal="center" vertical="center" wrapText="1"/>
    </xf>
    <xf numFmtId="0" fontId="31" fillId="0" borderId="1" xfId="0" applyFont="1" applyBorder="1" applyAlignment="1">
      <alignment horizontal="justify" vertical="center" wrapText="1"/>
    </xf>
    <xf numFmtId="0" fontId="30" fillId="5" borderId="1" xfId="0" applyFont="1" applyFill="1" applyBorder="1" applyAlignment="1">
      <alignment vertical="center"/>
    </xf>
    <xf numFmtId="0" fontId="6" fillId="0" borderId="1" xfId="0" applyFont="1" applyBorder="1" applyAlignment="1">
      <alignment horizontal="center" wrapText="1"/>
    </xf>
    <xf numFmtId="0" fontId="30" fillId="0" borderId="1" xfId="0" applyFont="1" applyBorder="1" applyAlignment="1">
      <alignment horizontal="left" vertical="center" wrapText="1" indent="3"/>
    </xf>
    <xf numFmtId="0" fontId="30" fillId="0" borderId="1" xfId="0" applyFont="1" applyBorder="1" applyAlignment="1">
      <alignment vertical="center"/>
    </xf>
    <xf numFmtId="0" fontId="31" fillId="0" borderId="1" xfId="0" applyFont="1" applyBorder="1" applyAlignment="1">
      <alignment vertical="center" wrapText="1"/>
    </xf>
    <xf numFmtId="0" fontId="30" fillId="0" borderId="1" xfId="0" applyFont="1" applyBorder="1" applyAlignment="1">
      <alignment horizontal="left" vertical="center" wrapText="1" indent="2"/>
    </xf>
    <xf numFmtId="0" fontId="33" fillId="0" borderId="1" xfId="0" applyFont="1" applyBorder="1" applyAlignment="1">
      <alignment vertical="center" wrapText="1"/>
    </xf>
    <xf numFmtId="0" fontId="3" fillId="0" borderId="0" xfId="0" applyFont="1" applyAlignment="1">
      <alignment vertical="center"/>
    </xf>
    <xf numFmtId="0" fontId="6" fillId="0" borderId="0" xfId="0" applyFont="1" applyAlignment="1">
      <alignment vertical="center" wrapText="1"/>
    </xf>
    <xf numFmtId="0" fontId="8" fillId="0" borderId="1" xfId="0" applyFont="1" applyBorder="1" applyAlignment="1">
      <alignment horizontal="right" vertical="center" wrapText="1"/>
    </xf>
    <xf numFmtId="0" fontId="36" fillId="0" borderId="1" xfId="0" applyFont="1" applyBorder="1" applyAlignment="1">
      <alignment vertical="center" wrapText="1"/>
    </xf>
    <xf numFmtId="0" fontId="7" fillId="0" borderId="1" xfId="0" applyFont="1" applyBorder="1" applyAlignment="1">
      <alignment vertical="center" wrapText="1"/>
    </xf>
    <xf numFmtId="0" fontId="37" fillId="0" borderId="0" xfId="0" applyFont="1" applyAlignment="1">
      <alignment vertical="center"/>
    </xf>
    <xf numFmtId="0" fontId="38" fillId="0" borderId="0" xfId="0" applyFont="1" applyAlignment="1">
      <alignment vertical="center"/>
    </xf>
    <xf numFmtId="0" fontId="38" fillId="0" borderId="0" xfId="0" applyFont="1"/>
    <xf numFmtId="0" fontId="38" fillId="0" borderId="0" xfId="0" applyFont="1" applyAlignment="1">
      <alignment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vertical="center" wrapText="1"/>
    </xf>
    <xf numFmtId="0" fontId="9" fillId="8" borderId="24" xfId="0" applyFont="1" applyFill="1" applyBorder="1" applyAlignment="1">
      <alignment horizontal="center" vertical="center" wrapText="1"/>
    </xf>
    <xf numFmtId="0" fontId="9" fillId="0" borderId="12" xfId="0" applyFont="1" applyBorder="1" applyAlignment="1">
      <alignment vertical="center" wrapText="1"/>
    </xf>
    <xf numFmtId="0" fontId="9" fillId="8" borderId="25" xfId="0" applyFont="1" applyFill="1" applyBorder="1" applyAlignment="1">
      <alignment vertical="center" wrapText="1"/>
    </xf>
    <xf numFmtId="0" fontId="9" fillId="8" borderId="24" xfId="0" applyFont="1" applyFill="1" applyBorder="1" applyAlignment="1">
      <alignment vertical="center" wrapText="1"/>
    </xf>
    <xf numFmtId="0" fontId="9" fillId="0" borderId="27" xfId="0" applyFont="1" applyBorder="1" applyAlignment="1">
      <alignment horizontal="center" vertical="center" wrapText="1"/>
    </xf>
    <xf numFmtId="49" fontId="9" fillId="0" borderId="11" xfId="0" applyNumberFormat="1" applyFont="1" applyBorder="1" applyAlignment="1">
      <alignment horizontal="center" vertical="center" wrapText="1"/>
    </xf>
    <xf numFmtId="0" fontId="9" fillId="0" borderId="25" xfId="0" applyFont="1" applyBorder="1" applyAlignment="1">
      <alignment vertical="center" wrapText="1"/>
    </xf>
    <xf numFmtId="49" fontId="39" fillId="3" borderId="28" xfId="0" applyNumberFormat="1" applyFont="1" applyFill="1" applyBorder="1" applyAlignment="1">
      <alignment horizontal="center" vertical="center" wrapText="1"/>
    </xf>
    <xf numFmtId="0" fontId="39" fillId="3" borderId="25" xfId="0" applyFont="1" applyFill="1" applyBorder="1" applyAlignment="1">
      <alignment horizontal="left" vertical="center" wrapText="1" indent="1"/>
    </xf>
    <xf numFmtId="0" fontId="39" fillId="3" borderId="25" xfId="0" applyFont="1" applyFill="1" applyBorder="1" applyAlignment="1">
      <alignment vertical="center" wrapText="1"/>
    </xf>
    <xf numFmtId="49" fontId="9" fillId="0" borderId="28" xfId="0" applyNumberFormat="1" applyFont="1" applyBorder="1" applyAlignment="1">
      <alignment horizontal="center" vertical="center" wrapText="1"/>
    </xf>
    <xf numFmtId="0" fontId="40" fillId="0" borderId="25" xfId="0" applyFont="1" applyBorder="1" applyAlignment="1">
      <alignment vertical="center" wrapText="1"/>
    </xf>
    <xf numFmtId="49" fontId="40" fillId="0" borderId="28" xfId="0" applyNumberFormat="1" applyFont="1" applyBorder="1" applyAlignment="1">
      <alignment horizontal="center" vertical="center" wrapText="1"/>
    </xf>
    <xf numFmtId="3" fontId="0" fillId="0" borderId="0" xfId="0" applyNumberFormat="1" applyFont="1" applyAlignment="1">
      <alignment horizontal="right"/>
    </xf>
    <xf numFmtId="3" fontId="10" fillId="3" borderId="25" xfId="0" applyNumberFormat="1" applyFont="1" applyFill="1" applyBorder="1" applyAlignment="1">
      <alignment vertical="center"/>
    </xf>
    <xf numFmtId="3" fontId="0" fillId="0" borderId="0" xfId="0" applyNumberFormat="1" applyFont="1" applyAlignment="1"/>
    <xf numFmtId="0" fontId="42" fillId="0" borderId="0" xfId="0" applyFont="1" applyAlignment="1">
      <alignment vertical="center"/>
    </xf>
    <xf numFmtId="0" fontId="43" fillId="0" borderId="0" xfId="0" applyFont="1" applyAlignment="1">
      <alignment horizontal="left"/>
    </xf>
    <xf numFmtId="0" fontId="44" fillId="0" borderId="0" xfId="0" applyFont="1"/>
    <xf numFmtId="0" fontId="42" fillId="0" borderId="0" xfId="0" applyFont="1" applyAlignment="1">
      <alignment vertical="center" wrapText="1"/>
    </xf>
    <xf numFmtId="0" fontId="45" fillId="8" borderId="5" xfId="0" applyFont="1" applyFill="1" applyBorder="1" applyAlignment="1">
      <alignment horizontal="center" vertical="center" wrapText="1"/>
    </xf>
    <xf numFmtId="0" fontId="45" fillId="8" borderId="29" xfId="0" applyFont="1" applyFill="1" applyBorder="1" applyAlignment="1">
      <alignment horizontal="center" vertical="center" wrapText="1"/>
    </xf>
    <xf numFmtId="0" fontId="45" fillId="8" borderId="3" xfId="0" applyFont="1" applyFill="1" applyBorder="1" applyAlignment="1">
      <alignment vertical="center" wrapText="1"/>
    </xf>
    <xf numFmtId="0" fontId="45" fillId="8" borderId="10" xfId="0" applyFont="1" applyFill="1" applyBorder="1" applyAlignment="1">
      <alignment vertical="center" wrapText="1"/>
    </xf>
    <xf numFmtId="0" fontId="45" fillId="8" borderId="6" xfId="0" applyFont="1" applyFill="1" applyBorder="1" applyAlignment="1">
      <alignment horizontal="center" vertical="center" wrapText="1"/>
    </xf>
    <xf numFmtId="0" fontId="45" fillId="8" borderId="30" xfId="0" applyFont="1" applyFill="1" applyBorder="1" applyAlignment="1">
      <alignment horizontal="center" vertical="center" wrapText="1"/>
    </xf>
    <xf numFmtId="0" fontId="45" fillId="8" borderId="10" xfId="0" applyFont="1" applyFill="1" applyBorder="1" applyAlignment="1">
      <alignment horizontal="center" vertical="center" wrapText="1"/>
    </xf>
    <xf numFmtId="0" fontId="45" fillId="8" borderId="2" xfId="0" applyFont="1" applyFill="1" applyBorder="1" applyAlignment="1">
      <alignment horizontal="center" vertical="center" wrapText="1"/>
    </xf>
    <xf numFmtId="0" fontId="45" fillId="8" borderId="31" xfId="0" applyFont="1" applyFill="1" applyBorder="1" applyAlignment="1">
      <alignment horizontal="center" vertical="center" wrapText="1"/>
    </xf>
    <xf numFmtId="0" fontId="42" fillId="0" borderId="1" xfId="0" applyFont="1" applyBorder="1" applyAlignment="1">
      <alignment horizontal="center" vertical="center" wrapText="1"/>
    </xf>
    <xf numFmtId="0" fontId="42" fillId="0" borderId="9" xfId="0" applyFont="1" applyBorder="1" applyAlignment="1">
      <alignment horizontal="center" vertical="center" wrapText="1"/>
    </xf>
    <xf numFmtId="0" fontId="0" fillId="0" borderId="0" xfId="0" applyAlignment="1">
      <alignment horizontal="center" vertical="center" wrapText="1"/>
    </xf>
    <xf numFmtId="0" fontId="1" fillId="0" borderId="0" xfId="0" applyFont="1" applyAlignment="1">
      <alignment vertical="center" wrapText="1"/>
    </xf>
    <xf numFmtId="9" fontId="1" fillId="0" borderId="10"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0" fontId="0" fillId="0" borderId="10" xfId="0" applyBorder="1" applyAlignment="1">
      <alignment horizontal="center" vertical="center"/>
    </xf>
    <xf numFmtId="0" fontId="24" fillId="0" borderId="10" xfId="0" applyFont="1" applyBorder="1" applyAlignment="1">
      <alignment horizontal="center" vertical="center"/>
    </xf>
    <xf numFmtId="0" fontId="46" fillId="0" borderId="1" xfId="0" applyFont="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horizontal="left" vertical="center" wrapText="1"/>
    </xf>
    <xf numFmtId="0" fontId="47" fillId="0" borderId="1" xfId="0" applyFont="1" applyBorder="1" applyAlignment="1">
      <alignment horizontal="center" vertical="center" wrapText="1"/>
    </xf>
    <xf numFmtId="0" fontId="47" fillId="0" borderId="1" xfId="0" applyFont="1" applyBorder="1" applyAlignment="1">
      <alignment vertical="center" wrapText="1"/>
    </xf>
    <xf numFmtId="0" fontId="0" fillId="0" borderId="1" xfId="0" applyBorder="1" applyAlignment="1">
      <alignment horizontal="center" vertical="center"/>
    </xf>
    <xf numFmtId="0" fontId="8" fillId="0" borderId="0" xfId="1">
      <alignment vertical="center"/>
    </xf>
    <xf numFmtId="0" fontId="49" fillId="0" borderId="0" xfId="5" applyFont="1" applyFill="1" applyBorder="1" applyAlignment="1">
      <alignment horizontal="left" vertical="center"/>
    </xf>
    <xf numFmtId="0" fontId="50" fillId="0" borderId="0" xfId="6" applyFill="1" applyBorder="1" applyAlignment="1">
      <alignment vertical="center"/>
    </xf>
    <xf numFmtId="0" fontId="51" fillId="0" borderId="0" xfId="3" applyFont="1">
      <alignment vertical="center"/>
    </xf>
    <xf numFmtId="0" fontId="48" fillId="0" borderId="0" xfId="5" applyFill="1" applyBorder="1" applyAlignment="1">
      <alignment vertical="center"/>
    </xf>
    <xf numFmtId="0" fontId="48" fillId="0" borderId="0" xfId="5" applyFill="1" applyBorder="1" applyAlignment="1">
      <alignment horizontal="left" vertical="center"/>
    </xf>
    <xf numFmtId="0" fontId="16" fillId="0" borderId="0" xfId="5" applyFont="1" applyFill="1" applyBorder="1" applyAlignment="1">
      <alignment vertical="center"/>
    </xf>
    <xf numFmtId="0" fontId="24" fillId="0" borderId="0" xfId="1" applyFont="1">
      <alignment vertical="center"/>
    </xf>
    <xf numFmtId="0" fontId="16" fillId="8" borderId="2" xfId="3"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8" borderId="8" xfId="3" applyFont="1" applyFill="1" applyBorder="1" applyAlignment="1">
      <alignment horizontal="center" vertical="center" wrapText="1"/>
    </xf>
    <xf numFmtId="0" fontId="24" fillId="0" borderId="0" xfId="3" applyFont="1">
      <alignment vertical="center"/>
    </xf>
    <xf numFmtId="0" fontId="24" fillId="0" borderId="1" xfId="3" quotePrefix="1" applyFont="1" applyBorder="1" applyAlignment="1">
      <alignment horizontal="center" vertical="center"/>
    </xf>
    <xf numFmtId="0" fontId="16" fillId="0" borderId="1" xfId="3" quotePrefix="1" applyFont="1" applyBorder="1" applyAlignment="1">
      <alignment horizontal="center" vertical="center"/>
    </xf>
    <xf numFmtId="0" fontId="16" fillId="0" borderId="5" xfId="3" applyFont="1" applyBorder="1" applyAlignment="1">
      <alignment horizontal="left" vertical="center" wrapText="1" indent="1"/>
    </xf>
    <xf numFmtId="3" fontId="24" fillId="10" borderId="1" xfId="4" applyFont="1" applyFill="1" applyAlignment="1">
      <alignment horizontal="center" vertical="center"/>
      <protection locked="0"/>
    </xf>
    <xf numFmtId="3" fontId="24" fillId="10" borderId="10" xfId="4" applyFont="1" applyFill="1" applyBorder="1" applyAlignment="1">
      <alignment horizontal="center" vertical="center"/>
      <protection locked="0"/>
    </xf>
    <xf numFmtId="0" fontId="24" fillId="0" borderId="10" xfId="3" applyFont="1" applyBorder="1" applyAlignment="1">
      <alignment horizontal="left" vertical="center" wrapText="1" indent="2"/>
    </xf>
    <xf numFmtId="3" fontId="24" fillId="0" borderId="10" xfId="4" applyFont="1" applyFill="1" applyBorder="1" applyAlignment="1">
      <alignment horizontal="center" vertical="center"/>
      <protection locked="0"/>
    </xf>
    <xf numFmtId="0" fontId="24" fillId="0" borderId="32" xfId="3" applyFont="1" applyBorder="1" applyAlignment="1">
      <alignment horizontal="left" vertical="center" wrapText="1" indent="3"/>
    </xf>
    <xf numFmtId="0" fontId="52" fillId="0" borderId="32" xfId="3" applyFont="1" applyBorder="1" applyAlignment="1">
      <alignment horizontal="left" vertical="center" wrapText="1" indent="3"/>
    </xf>
    <xf numFmtId="3" fontId="53" fillId="10" borderId="1" xfId="4" applyFont="1" applyFill="1" applyAlignment="1">
      <alignment horizontal="center" vertical="center"/>
      <protection locked="0"/>
    </xf>
    <xf numFmtId="3" fontId="53" fillId="10" borderId="10" xfId="4" applyFont="1" applyFill="1" applyBorder="1" applyAlignment="1">
      <alignment horizontal="center" vertical="center"/>
      <protection locked="0"/>
    </xf>
    <xf numFmtId="0" fontId="49" fillId="0" borderId="0" xfId="5" applyFont="1" applyFill="1" applyBorder="1" applyAlignment="1">
      <alignment horizontal="left" vertical="center" indent="1"/>
    </xf>
    <xf numFmtId="0" fontId="54" fillId="0" borderId="0" xfId="3" applyFont="1">
      <alignment vertical="center"/>
    </xf>
    <xf numFmtId="0" fontId="55" fillId="0" borderId="0" xfId="5" applyFont="1" applyFill="1" applyBorder="1" applyAlignment="1">
      <alignment vertical="center" wrapText="1"/>
    </xf>
    <xf numFmtId="0" fontId="37" fillId="0" borderId="1" xfId="7" applyFont="1" applyFill="1" applyBorder="1" applyAlignment="1">
      <alignment horizontal="center" vertical="center" wrapText="1"/>
    </xf>
    <xf numFmtId="0" fontId="37" fillId="0" borderId="1" xfId="7" applyFont="1" applyFill="1" applyBorder="1" applyAlignment="1">
      <alignment vertical="center" wrapText="1"/>
    </xf>
    <xf numFmtId="0" fontId="16" fillId="0" borderId="1" xfId="3" applyFont="1" applyBorder="1" applyAlignment="1">
      <alignment horizontal="left" vertical="center" wrapText="1" indent="1"/>
    </xf>
    <xf numFmtId="3" fontId="18" fillId="0" borderId="1" xfId="4" applyFont="1" applyFill="1" applyAlignment="1">
      <alignment horizontal="center" vertical="center"/>
      <protection locked="0"/>
    </xf>
    <xf numFmtId="3" fontId="57" fillId="0" borderId="0" xfId="4" applyFont="1" applyFill="1" applyBorder="1" applyAlignment="1">
      <alignment horizontal="center" vertical="center"/>
      <protection locked="0"/>
    </xf>
    <xf numFmtId="0" fontId="51" fillId="0" borderId="33" xfId="3" quotePrefix="1" applyFont="1" applyBorder="1" applyAlignment="1">
      <alignment horizontal="center" vertical="center"/>
    </xf>
    <xf numFmtId="0" fontId="8" fillId="0" borderId="0" xfId="1" applyAlignment="1">
      <alignment vertical="center" wrapText="1"/>
    </xf>
    <xf numFmtId="0" fontId="58" fillId="0" borderId="0" xfId="1" applyFont="1" applyAlignment="1">
      <alignment vertical="top"/>
    </xf>
    <xf numFmtId="0" fontId="59" fillId="0" borderId="0" xfId="0" applyFont="1" applyAlignment="1">
      <alignment vertical="top"/>
    </xf>
    <xf numFmtId="0" fontId="8" fillId="0" borderId="0" xfId="1" applyAlignment="1">
      <alignment vertical="top" wrapText="1"/>
    </xf>
    <xf numFmtId="0" fontId="51" fillId="0" borderId="0" xfId="3" quotePrefix="1" applyFont="1" applyAlignment="1">
      <alignment horizontal="right" vertical="center"/>
    </xf>
    <xf numFmtId="0" fontId="24" fillId="0" borderId="0" xfId="3" quotePrefix="1" applyFont="1" applyAlignment="1">
      <alignment horizontal="right" vertical="center"/>
    </xf>
    <xf numFmtId="0" fontId="24" fillId="0" borderId="0" xfId="3" applyFont="1" applyAlignment="1">
      <alignment horizontal="left" vertical="center" wrapText="1" indent="1"/>
    </xf>
    <xf numFmtId="0" fontId="24" fillId="0" borderId="0" xfId="1" applyFont="1" applyAlignment="1">
      <alignment horizontal="left" vertical="center" wrapText="1" indent="1"/>
    </xf>
    <xf numFmtId="0" fontId="24" fillId="0" borderId="2" xfId="1" applyFont="1" applyBorder="1">
      <alignment vertical="center"/>
    </xf>
    <xf numFmtId="0" fontId="16" fillId="0" borderId="2" xfId="7" applyFont="1" applyFill="1" applyBorder="1" applyAlignment="1">
      <alignment horizontal="center" vertical="center" wrapText="1"/>
    </xf>
    <xf numFmtId="0" fontId="16" fillId="0" borderId="29" xfId="3" applyFont="1" applyBorder="1" applyAlignment="1">
      <alignment horizontal="left" vertical="center" wrapText="1" indent="1"/>
    </xf>
    <xf numFmtId="0" fontId="24" fillId="0" borderId="3" xfId="3" applyFont="1" applyBorder="1" applyAlignment="1">
      <alignment horizontal="left" vertical="center" wrapText="1" indent="2"/>
    </xf>
    <xf numFmtId="0" fontId="24" fillId="0" borderId="33" xfId="3" applyFont="1" applyBorder="1" applyAlignment="1">
      <alignment horizontal="left" vertical="center" wrapText="1" indent="3"/>
    </xf>
    <xf numFmtId="0" fontId="52" fillId="0" borderId="33" xfId="3" applyFont="1" applyBorder="1" applyAlignment="1">
      <alignment horizontal="left" vertical="center" wrapText="1" indent="3"/>
    </xf>
    <xf numFmtId="0" fontId="1" fillId="0" borderId="0" xfId="0" applyFont="1" applyAlignment="1">
      <alignment horizontal="center" vertical="center" wrapText="1"/>
    </xf>
    <xf numFmtId="0" fontId="0" fillId="0" borderId="0" xfId="0" applyAlignment="1">
      <alignment vertical="center" wrapText="1"/>
    </xf>
    <xf numFmtId="0" fontId="15" fillId="0" borderId="0" xfId="0" applyFont="1" applyAlignment="1">
      <alignment horizontal="left" vertical="center"/>
    </xf>
    <xf numFmtId="0" fontId="0" fillId="0" borderId="0" xfId="0" applyAlignment="1">
      <alignment horizontal="left" vertical="center"/>
    </xf>
    <xf numFmtId="0" fontId="60" fillId="0" borderId="0" xfId="0" applyFont="1" applyAlignment="1">
      <alignment horizontal="left" vertical="center"/>
    </xf>
    <xf numFmtId="49" fontId="24" fillId="0" borderId="1" xfId="2" applyNumberFormat="1" applyFont="1" applyBorder="1" applyAlignment="1">
      <alignment horizontal="center" vertical="center" wrapText="1"/>
    </xf>
    <xf numFmtId="49" fontId="24" fillId="0" borderId="1" xfId="2" quotePrefix="1" applyNumberFormat="1" applyFont="1" applyBorder="1" applyAlignment="1">
      <alignment horizontal="center" vertical="center" wrapText="1"/>
    </xf>
    <xf numFmtId="0" fontId="24" fillId="0" borderId="1" xfId="2" applyFont="1" applyBorder="1" applyAlignment="1">
      <alignment horizontal="center" vertical="center" wrapText="1"/>
    </xf>
    <xf numFmtId="0" fontId="24" fillId="0" borderId="1" xfId="2" applyFont="1" applyBorder="1" applyAlignment="1">
      <alignment horizontal="left" vertical="center" wrapText="1"/>
    </xf>
    <xf numFmtId="0" fontId="24" fillId="0" borderId="1" xfId="2" applyFont="1" applyBorder="1" applyAlignment="1">
      <alignment vertical="center" wrapText="1"/>
    </xf>
    <xf numFmtId="0" fontId="61" fillId="0" borderId="1" xfId="2" applyFont="1" applyBorder="1" applyAlignment="1">
      <alignment horizontal="left" vertical="center" wrapText="1" indent="2"/>
    </xf>
    <xf numFmtId="0" fontId="24" fillId="2" borderId="1" xfId="2" applyFont="1" applyFill="1" applyBorder="1" applyAlignment="1">
      <alignment horizontal="center" vertical="center" wrapText="1"/>
    </xf>
    <xf numFmtId="0" fontId="24" fillId="2" borderId="1" xfId="2" applyFont="1" applyFill="1" applyBorder="1" applyAlignment="1">
      <alignment wrapText="1"/>
    </xf>
    <xf numFmtId="0" fontId="62" fillId="0" borderId="1" xfId="2" applyFont="1" applyBorder="1"/>
    <xf numFmtId="0" fontId="24" fillId="0" borderId="1" xfId="2" applyFont="1" applyBorder="1"/>
    <xf numFmtId="0" fontId="24" fillId="2" borderId="1" xfId="2" applyFont="1" applyFill="1" applyBorder="1"/>
    <xf numFmtId="0" fontId="24" fillId="0" borderId="1" xfId="2" quotePrefix="1" applyFont="1" applyBorder="1" applyAlignment="1">
      <alignment horizontal="center" vertical="center" wrapText="1"/>
    </xf>
    <xf numFmtId="0" fontId="63" fillId="0" borderId="0" xfId="0" applyFont="1"/>
    <xf numFmtId="0" fontId="63" fillId="0" borderId="0" xfId="0" applyFont="1" applyAlignment="1">
      <alignment vertical="center" wrapText="1"/>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7" fillId="0" borderId="2" xfId="0" applyFont="1" applyBorder="1" applyAlignment="1">
      <alignment horizontal="center" vertical="center" wrapText="1"/>
    </xf>
    <xf numFmtId="0" fontId="24" fillId="0" borderId="1" xfId="0" quotePrefix="1" applyFont="1" applyBorder="1"/>
    <xf numFmtId="0" fontId="64" fillId="0" borderId="0" xfId="0" applyFont="1"/>
    <xf numFmtId="0" fontId="14" fillId="0" borderId="0" xfId="0" applyFont="1"/>
    <xf numFmtId="0" fontId="0" fillId="0" borderId="1" xfId="0" quotePrefix="1" applyBorder="1" applyAlignment="1">
      <alignment wrapText="1"/>
    </xf>
    <xf numFmtId="0" fontId="24" fillId="0" borderId="1" xfId="0" quotePrefix="1" applyFont="1" applyBorder="1" applyAlignment="1">
      <alignment wrapText="1"/>
    </xf>
    <xf numFmtId="0" fontId="0" fillId="0" borderId="1" xfId="0" quotePrefix="1" applyBorder="1"/>
    <xf numFmtId="0" fontId="23" fillId="0" borderId="1" xfId="0" applyFont="1" applyBorder="1" applyAlignment="1">
      <alignment vertical="center" wrapText="1"/>
    </xf>
    <xf numFmtId="0" fontId="0" fillId="0" borderId="7" xfId="0" applyBorder="1"/>
    <xf numFmtId="0" fontId="24" fillId="0" borderId="1" xfId="0" applyFont="1" applyBorder="1" applyAlignment="1">
      <alignment horizontal="center" vertical="center"/>
    </xf>
    <xf numFmtId="0" fontId="24" fillId="3" borderId="1" xfId="0" applyFont="1" applyFill="1" applyBorder="1" applyAlignment="1">
      <alignment horizontal="center" vertical="center" wrapText="1"/>
    </xf>
    <xf numFmtId="0" fontId="24" fillId="0" borderId="1" xfId="1" applyFont="1" applyBorder="1" applyAlignment="1">
      <alignment vertical="center" wrapText="1"/>
    </xf>
    <xf numFmtId="0" fontId="24" fillId="2" borderId="1" xfId="0" applyFont="1" applyFill="1" applyBorder="1" applyAlignment="1">
      <alignment horizontal="center"/>
    </xf>
    <xf numFmtId="0" fontId="24" fillId="2" borderId="1" xfId="0" quotePrefix="1" applyFont="1" applyFill="1" applyBorder="1" applyAlignment="1">
      <alignment wrapText="1"/>
    </xf>
    <xf numFmtId="0" fontId="0" fillId="2" borderId="1" xfId="0" quotePrefix="1" applyFill="1" applyBorder="1" applyAlignment="1">
      <alignment wrapText="1"/>
    </xf>
    <xf numFmtId="0" fontId="17" fillId="3" borderId="1" xfId="0" applyFont="1" applyFill="1" applyBorder="1" applyAlignment="1">
      <alignment vertical="center" wrapText="1"/>
    </xf>
    <xf numFmtId="0" fontId="24" fillId="0" borderId="1" xfId="0" applyFont="1" applyBorder="1" applyAlignment="1">
      <alignment horizontal="justify" vertical="top"/>
    </xf>
    <xf numFmtId="0" fontId="24" fillId="0" borderId="1" xfId="1" applyFont="1" applyBorder="1" applyAlignment="1">
      <alignment horizontal="justify" vertical="top"/>
    </xf>
    <xf numFmtId="0" fontId="17" fillId="3" borderId="1" xfId="0" applyFont="1" applyFill="1" applyBorder="1" applyAlignment="1">
      <alignment horizontal="center" vertical="center" wrapText="1"/>
    </xf>
    <xf numFmtId="0" fontId="17" fillId="0" borderId="1" xfId="0" applyFont="1" applyBorder="1" applyAlignment="1">
      <alignment horizontal="left" vertical="center" wrapText="1" indent="1"/>
    </xf>
    <xf numFmtId="0" fontId="0" fillId="0" borderId="1" xfId="0" applyBorder="1" applyAlignment="1">
      <alignment horizontal="left" vertical="center" wrapText="1" indent="1"/>
    </xf>
    <xf numFmtId="0" fontId="0" fillId="2" borderId="1" xfId="0" applyFill="1" applyBorder="1" applyAlignment="1">
      <alignment horizontal="center" vertical="center"/>
    </xf>
    <xf numFmtId="0" fontId="1" fillId="2" borderId="1" xfId="0" applyFont="1" applyFill="1" applyBorder="1" applyAlignment="1">
      <alignment horizontal="justify" vertical="top"/>
    </xf>
    <xf numFmtId="0" fontId="24" fillId="0" borderId="1" xfId="0" applyFont="1" applyBorder="1"/>
    <xf numFmtId="0" fontId="24" fillId="0" borderId="1" xfId="0" applyFont="1" applyBorder="1" applyAlignment="1">
      <alignment horizontal="justify" vertical="center"/>
    </xf>
    <xf numFmtId="0" fontId="24" fillId="0" borderId="1" xfId="0" applyFont="1" applyBorder="1" applyAlignment="1">
      <alignment horizontal="justify" vertical="top" wrapText="1"/>
    </xf>
    <xf numFmtId="0" fontId="24" fillId="2" borderId="1" xfId="1" applyFont="1" applyFill="1" applyBorder="1" applyAlignment="1">
      <alignment horizontal="justify" vertical="center"/>
    </xf>
    <xf numFmtId="0" fontId="0" fillId="2" borderId="1" xfId="1" applyFont="1" applyFill="1" applyBorder="1" applyAlignment="1">
      <alignment horizontal="justify" vertical="top"/>
    </xf>
    <xf numFmtId="0" fontId="24" fillId="0" borderId="3" xfId="0" quotePrefix="1" applyFont="1" applyBorder="1"/>
    <xf numFmtId="0" fontId="24" fillId="0" borderId="10" xfId="0" quotePrefix="1" applyFont="1" applyBorder="1"/>
    <xf numFmtId="0" fontId="16" fillId="0" borderId="1" xfId="0" applyFont="1" applyBorder="1" applyAlignment="1">
      <alignment vertical="center"/>
    </xf>
    <xf numFmtId="0" fontId="24" fillId="2" borderId="1" xfId="0" applyFont="1" applyFill="1" applyBorder="1" applyAlignment="1">
      <alignment horizontal="center" vertical="center"/>
    </xf>
    <xf numFmtId="0" fontId="16" fillId="2" borderId="1" xfId="0" applyFont="1" applyFill="1" applyBorder="1" applyAlignment="1">
      <alignment horizontal="justify" vertical="center"/>
    </xf>
    <xf numFmtId="0" fontId="0" fillId="0" borderId="1" xfId="0" applyBorder="1" applyAlignment="1">
      <alignment horizontal="center"/>
    </xf>
    <xf numFmtId="0" fontId="1" fillId="0" borderId="1" xfId="0" applyFont="1" applyBorder="1"/>
    <xf numFmtId="0" fontId="23" fillId="3" borderId="1" xfId="0" applyFont="1" applyFill="1" applyBorder="1" applyAlignment="1">
      <alignment vertical="center" wrapText="1"/>
    </xf>
    <xf numFmtId="0" fontId="17" fillId="3" borderId="1" xfId="0" applyFont="1" applyFill="1" applyBorder="1" applyAlignment="1">
      <alignment horizontal="left" vertical="center" wrapText="1" indent="1"/>
    </xf>
    <xf numFmtId="0" fontId="24" fillId="3" borderId="1" xfId="0" applyFont="1" applyFill="1" applyBorder="1" applyAlignment="1">
      <alignment horizontal="left" vertical="center" wrapText="1" indent="1"/>
    </xf>
    <xf numFmtId="0" fontId="15" fillId="0" borderId="0" xfId="0" applyFont="1" applyAlignment="1">
      <alignment vertical="center"/>
    </xf>
    <xf numFmtId="0" fontId="17" fillId="3" borderId="0" xfId="0" applyFont="1" applyFill="1" applyAlignment="1">
      <alignment vertical="center" wrapText="1"/>
    </xf>
    <xf numFmtId="0" fontId="1" fillId="0" borderId="0" xfId="0" applyFont="1" applyAlignment="1">
      <alignment vertical="center"/>
    </xf>
    <xf numFmtId="0" fontId="0" fillId="3" borderId="1" xfId="0" applyFill="1" applyBorder="1" applyAlignment="1">
      <alignment vertical="center" wrapText="1"/>
    </xf>
    <xf numFmtId="0" fontId="65" fillId="3" borderId="1" xfId="0" applyFont="1" applyFill="1" applyBorder="1" applyAlignment="1">
      <alignment vertical="center" wrapText="1"/>
    </xf>
    <xf numFmtId="0" fontId="17" fillId="0" borderId="1" xfId="0" applyFont="1" applyBorder="1" applyAlignment="1">
      <alignment horizontal="center" vertical="center"/>
    </xf>
    <xf numFmtId="0" fontId="17" fillId="0" borderId="1" xfId="0" applyFont="1" applyBorder="1" applyAlignment="1">
      <alignment vertical="center"/>
    </xf>
    <xf numFmtId="0" fontId="66" fillId="0" borderId="0" xfId="0" applyFont="1" applyAlignment="1">
      <alignment vertical="center"/>
    </xf>
    <xf numFmtId="0" fontId="0" fillId="0" borderId="0" xfId="0" applyAlignment="1">
      <alignment vertical="center"/>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1" fillId="12" borderId="13" xfId="0" applyFont="1" applyFill="1" applyBorder="1" applyAlignment="1">
      <alignment vertical="center"/>
    </xf>
    <xf numFmtId="0" fontId="1" fillId="12" borderId="14" xfId="0" applyFont="1" applyFill="1" applyBorder="1" applyAlignment="1">
      <alignment vertical="center"/>
    </xf>
    <xf numFmtId="0" fontId="0" fillId="14" borderId="28" xfId="0" applyFill="1" applyBorder="1" applyAlignment="1">
      <alignment horizontal="center" vertical="center" wrapText="1"/>
    </xf>
    <xf numFmtId="0" fontId="0" fillId="14" borderId="25" xfId="0" applyFill="1" applyBorder="1" applyAlignment="1">
      <alignment vertical="center" wrapText="1"/>
    </xf>
    <xf numFmtId="0" fontId="1" fillId="14" borderId="13" xfId="0" applyFont="1" applyFill="1" applyBorder="1" applyAlignment="1">
      <alignment vertical="center" wrapText="1"/>
    </xf>
    <xf numFmtId="0" fontId="0" fillId="0" borderId="28" xfId="0" applyBorder="1" applyAlignment="1">
      <alignment horizontal="center" vertical="center"/>
    </xf>
    <xf numFmtId="0" fontId="41" fillId="0" borderId="25" xfId="0" applyFont="1" applyBorder="1" applyAlignment="1">
      <alignment horizontal="left" vertical="center" wrapText="1" indent="2"/>
    </xf>
    <xf numFmtId="0" fontId="0" fillId="14" borderId="28" xfId="0" applyFill="1" applyBorder="1" applyAlignment="1">
      <alignment horizontal="center" vertical="center"/>
    </xf>
    <xf numFmtId="0" fontId="41" fillId="0" borderId="42" xfId="0" applyFont="1" applyBorder="1" applyAlignment="1">
      <alignment horizontal="left" vertical="center" wrapText="1" indent="2"/>
    </xf>
    <xf numFmtId="0" fontId="1" fillId="0" borderId="28" xfId="0" applyFont="1" applyBorder="1" applyAlignment="1">
      <alignment horizontal="center" vertical="center"/>
    </xf>
    <xf numFmtId="0" fontId="1" fillId="0" borderId="25" xfId="0" applyFont="1" applyBorder="1" applyAlignment="1">
      <alignment vertical="center" wrapText="1"/>
    </xf>
    <xf numFmtId="0" fontId="0" fillId="15" borderId="13" xfId="0" applyFill="1" applyBorder="1" applyAlignment="1">
      <alignment vertical="center"/>
    </xf>
    <xf numFmtId="0" fontId="0" fillId="15" borderId="13" xfId="0" applyFill="1" applyBorder="1" applyAlignment="1">
      <alignment vertical="center" wrapText="1"/>
    </xf>
    <xf numFmtId="0" fontId="0" fillId="15" borderId="13" xfId="0" applyFill="1" applyBorder="1" applyAlignment="1">
      <alignment horizontal="center" vertical="center" wrapText="1"/>
    </xf>
    <xf numFmtId="0" fontId="67" fillId="0" borderId="25" xfId="0" applyFont="1" applyBorder="1" applyAlignment="1">
      <alignment horizontal="left" vertical="center" wrapText="1" indent="2"/>
    </xf>
    <xf numFmtId="0" fontId="41" fillId="0" borderId="25" xfId="0" applyFont="1" applyBorder="1" applyAlignment="1">
      <alignment horizontal="left" vertical="center" wrapText="1" indent="4"/>
    </xf>
    <xf numFmtId="0" fontId="0" fillId="16" borderId="13" xfId="0" applyFill="1" applyBorder="1" applyAlignment="1">
      <alignment vertical="center" wrapText="1"/>
    </xf>
    <xf numFmtId="0" fontId="1" fillId="0" borderId="12" xfId="0" applyFont="1" applyBorder="1" applyAlignment="1">
      <alignment vertical="center" wrapText="1"/>
    </xf>
    <xf numFmtId="0" fontId="68" fillId="0" borderId="13"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23" xfId="0" applyFont="1" applyBorder="1" applyAlignment="1">
      <alignment horizontal="center" vertical="center" wrapText="1"/>
    </xf>
    <xf numFmtId="0" fontId="9" fillId="0" borderId="26" xfId="0" applyFont="1" applyBorder="1" applyAlignment="1">
      <alignment horizontal="center" vertical="center" wrapText="1"/>
    </xf>
    <xf numFmtId="0" fontId="9" fillId="8" borderId="43" xfId="0" applyFont="1" applyFill="1" applyBorder="1" applyAlignment="1">
      <alignment horizontal="center" vertical="center" wrapText="1"/>
    </xf>
    <xf numFmtId="0" fontId="68" fillId="0" borderId="27" xfId="0" applyFont="1" applyBorder="1" applyAlignment="1">
      <alignment horizontal="center" vertical="center" wrapText="1"/>
    </xf>
    <xf numFmtId="0" fontId="9" fillId="8" borderId="25" xfId="0" applyFont="1" applyFill="1" applyBorder="1" applyAlignment="1">
      <alignment horizontal="center" vertical="center" wrapText="1"/>
    </xf>
    <xf numFmtId="0" fontId="68" fillId="0" borderId="11" xfId="0" applyFont="1" applyBorder="1" applyAlignment="1">
      <alignment horizontal="center" vertical="center" wrapText="1"/>
    </xf>
    <xf numFmtId="0" fontId="68" fillId="0" borderId="12" xfId="0" applyFont="1" applyBorder="1" applyAlignment="1">
      <alignment horizontal="center" vertical="center" wrapText="1"/>
    </xf>
    <xf numFmtId="0" fontId="9" fillId="8" borderId="42" xfId="0" applyFont="1" applyFill="1" applyBorder="1" applyAlignment="1">
      <alignment horizontal="center" vertical="center" wrapText="1"/>
    </xf>
    <xf numFmtId="0" fontId="9" fillId="0" borderId="28" xfId="0" applyFont="1" applyBorder="1" applyAlignment="1">
      <alignment horizontal="center" vertical="center" wrapText="1"/>
    </xf>
    <xf numFmtId="0" fontId="68" fillId="0" borderId="25" xfId="0" applyFont="1" applyBorder="1" applyAlignment="1">
      <alignment vertical="center" wrapText="1"/>
    </xf>
    <xf numFmtId="0" fontId="68" fillId="0" borderId="14" xfId="0" applyFont="1" applyBorder="1" applyAlignment="1">
      <alignment horizontal="center" vertical="center" wrapText="1"/>
    </xf>
    <xf numFmtId="0" fontId="38" fillId="0" borderId="24" xfId="0" applyFont="1" applyBorder="1" applyAlignment="1">
      <alignment vertical="center" wrapText="1"/>
    </xf>
    <xf numFmtId="0" fontId="9" fillId="0" borderId="43" xfId="0" applyFont="1" applyBorder="1" applyAlignment="1">
      <alignment horizontal="center" vertical="center" wrapText="1"/>
    </xf>
    <xf numFmtId="0" fontId="9" fillId="0" borderId="43" xfId="0" applyFont="1" applyBorder="1" applyAlignment="1">
      <alignment vertical="center" wrapText="1"/>
    </xf>
    <xf numFmtId="0" fontId="9" fillId="8" borderId="27" xfId="0" applyFont="1" applyFill="1" applyBorder="1" applyAlignment="1">
      <alignment horizontal="center" vertical="center" wrapText="1"/>
    </xf>
    <xf numFmtId="0" fontId="9" fillId="0" borderId="28" xfId="0" applyFont="1" applyBorder="1" applyAlignment="1">
      <alignment vertical="center" wrapText="1"/>
    </xf>
    <xf numFmtId="0" fontId="68" fillId="0" borderId="28" xfId="0" applyFont="1" applyBorder="1" applyAlignment="1">
      <alignment vertical="center" wrapText="1"/>
    </xf>
    <xf numFmtId="0" fontId="68" fillId="9" borderId="25" xfId="0" applyFont="1" applyFill="1" applyBorder="1" applyAlignment="1">
      <alignment vertical="center" wrapText="1"/>
    </xf>
    <xf numFmtId="0" fontId="38" fillId="0" borderId="42" xfId="0" applyFont="1" applyBorder="1"/>
    <xf numFmtId="0" fontId="9" fillId="0" borderId="39" xfId="0" applyFont="1" applyBorder="1" applyAlignment="1">
      <alignment horizontal="center" vertical="center" wrapText="1"/>
    </xf>
    <xf numFmtId="0" fontId="9" fillId="0" borderId="24" xfId="0" applyFont="1" applyBorder="1" applyAlignment="1">
      <alignment horizontal="center" vertical="center" wrapText="1"/>
    </xf>
    <xf numFmtId="0" fontId="9" fillId="8" borderId="39" xfId="0" applyFont="1" applyFill="1" applyBorder="1" applyAlignment="1">
      <alignment horizontal="center" vertical="center" wrapText="1"/>
    </xf>
    <xf numFmtId="0" fontId="38" fillId="8" borderId="43" xfId="0" applyFont="1" applyFill="1" applyBorder="1" applyAlignment="1">
      <alignment vertical="center" wrapText="1"/>
    </xf>
    <xf numFmtId="0" fontId="9" fillId="8" borderId="44" xfId="0" applyFont="1" applyFill="1" applyBorder="1" applyAlignment="1">
      <alignment horizontal="center" vertical="center" wrapText="1"/>
    </xf>
    <xf numFmtId="0" fontId="38" fillId="8" borderId="28" xfId="0" applyFont="1" applyFill="1" applyBorder="1" applyAlignment="1">
      <alignment vertical="center" wrapText="1"/>
    </xf>
    <xf numFmtId="0" fontId="38" fillId="8" borderId="27" xfId="0" applyFont="1" applyFill="1" applyBorder="1" applyAlignment="1">
      <alignment vertical="center" wrapText="1"/>
    </xf>
    <xf numFmtId="0" fontId="9" fillId="0" borderId="45" xfId="0" applyFont="1" applyBorder="1" applyAlignment="1">
      <alignment horizontal="center" vertical="center" wrapText="1"/>
    </xf>
    <xf numFmtId="49" fontId="10" fillId="3" borderId="28" xfId="0" applyNumberFormat="1" applyFont="1" applyFill="1" applyBorder="1" applyAlignment="1">
      <alignment horizontal="center" vertical="center" wrapText="1"/>
    </xf>
    <xf numFmtId="49" fontId="69" fillId="3" borderId="28" xfId="0" applyNumberFormat="1" applyFont="1" applyFill="1" applyBorder="1" applyAlignment="1">
      <alignment horizontal="center" vertical="center" wrapText="1"/>
    </xf>
    <xf numFmtId="0" fontId="7" fillId="0" borderId="0" xfId="7" applyFont="1" applyFill="1" applyBorder="1" applyAlignment="1">
      <alignment horizontal="left" vertical="center" wrapText="1"/>
    </xf>
    <xf numFmtId="3" fontId="57" fillId="0" borderId="0" xfId="4" applyFont="1" applyFill="1" applyBorder="1" applyAlignment="1">
      <alignment horizontal="left" vertical="center" wrapText="1"/>
      <protection locked="0"/>
    </xf>
    <xf numFmtId="0" fontId="8" fillId="0" borderId="0" xfId="1" applyAlignment="1">
      <alignment horizontal="left" vertical="center" wrapText="1"/>
    </xf>
    <xf numFmtId="3" fontId="19" fillId="0" borderId="1" xfId="0" applyNumberFormat="1" applyFont="1" applyBorder="1" applyAlignment="1">
      <alignment vertical="center"/>
    </xf>
    <xf numFmtId="3" fontId="18" fillId="0" borderId="1" xfId="0" applyNumberFormat="1" applyFont="1" applyBorder="1" applyAlignment="1">
      <alignment vertical="center"/>
    </xf>
    <xf numFmtId="3" fontId="17"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17" fillId="0" borderId="1" xfId="0" quotePrefix="1" applyFont="1" applyBorder="1" applyAlignment="1">
      <alignment horizontal="center" vertical="center" wrapText="1"/>
    </xf>
    <xf numFmtId="3" fontId="30" fillId="0" borderId="1" xfId="0" applyNumberFormat="1" applyFont="1" applyBorder="1" applyAlignment="1">
      <alignment vertical="center"/>
    </xf>
    <xf numFmtId="3" fontId="6" fillId="0" borderId="1" xfId="0" applyNumberFormat="1" applyFont="1" applyBorder="1" applyAlignment="1">
      <alignment vertical="center" wrapText="1"/>
    </xf>
    <xf numFmtId="3" fontId="0" fillId="0" borderId="10" xfId="0" applyNumberFormat="1" applyBorder="1" applyAlignment="1">
      <alignment wrapText="1"/>
    </xf>
    <xf numFmtId="3" fontId="0" fillId="0" borderId="1" xfId="0" applyNumberFormat="1" applyBorder="1" applyAlignment="1">
      <alignment wrapText="1"/>
    </xf>
    <xf numFmtId="3" fontId="24" fillId="0" borderId="1" xfId="2" applyNumberFormat="1" applyFont="1" applyBorder="1" applyAlignment="1">
      <alignment horizontal="center" vertical="center" wrapText="1"/>
    </xf>
    <xf numFmtId="3" fontId="6" fillId="4" borderId="1" xfId="0" applyNumberFormat="1" applyFont="1" applyFill="1" applyBorder="1" applyAlignment="1">
      <alignment vertical="center" wrapText="1"/>
    </xf>
    <xf numFmtId="3" fontId="68" fillId="0" borderId="25" xfId="0" applyNumberFormat="1" applyFont="1" applyBorder="1" applyAlignment="1">
      <alignment vertical="center" wrapText="1"/>
    </xf>
    <xf numFmtId="3" fontId="68" fillId="0" borderId="28" xfId="0" applyNumberFormat="1" applyFont="1" applyBorder="1" applyAlignment="1">
      <alignment vertical="center" wrapText="1"/>
    </xf>
    <xf numFmtId="3" fontId="9" fillId="0" borderId="25" xfId="0" applyNumberFormat="1" applyFont="1" applyBorder="1" applyAlignment="1">
      <alignment vertical="center" wrapText="1"/>
    </xf>
    <xf numFmtId="3" fontId="9" fillId="0" borderId="12" xfId="0" applyNumberFormat="1" applyFont="1" applyBorder="1" applyAlignment="1">
      <alignment vertical="center" wrapText="1"/>
    </xf>
    <xf numFmtId="3" fontId="40" fillId="0" borderId="25" xfId="0" applyNumberFormat="1" applyFont="1" applyBorder="1" applyAlignment="1">
      <alignment vertical="center" wrapText="1"/>
    </xf>
    <xf numFmtId="3" fontId="24" fillId="0" borderId="1" xfId="0" quotePrefix="1" applyNumberFormat="1" applyFont="1" applyBorder="1"/>
    <xf numFmtId="3" fontId="0" fillId="0" borderId="1" xfId="0" quotePrefix="1" applyNumberFormat="1" applyBorder="1" applyAlignment="1">
      <alignment wrapText="1"/>
    </xf>
    <xf numFmtId="3" fontId="14" fillId="0" borderId="1" xfId="0" quotePrefix="1" applyNumberFormat="1" applyFont="1" applyBorder="1" applyAlignment="1">
      <alignment wrapText="1"/>
    </xf>
    <xf numFmtId="3" fontId="24" fillId="0" borderId="1" xfId="0" quotePrefix="1" applyNumberFormat="1" applyFont="1" applyBorder="1" applyAlignment="1">
      <alignment wrapText="1"/>
    </xf>
    <xf numFmtId="3" fontId="0" fillId="0" borderId="1" xfId="0" applyNumberFormat="1" applyBorder="1"/>
    <xf numFmtId="3" fontId="0" fillId="0" borderId="1" xfId="0" quotePrefix="1" applyNumberFormat="1" applyBorder="1"/>
    <xf numFmtId="3" fontId="14" fillId="0" borderId="1" xfId="0" quotePrefix="1" applyNumberFormat="1" applyFont="1" applyBorder="1"/>
    <xf numFmtId="3" fontId="0" fillId="2" borderId="1" xfId="0" quotePrefix="1" applyNumberFormat="1" applyFill="1" applyBorder="1" applyAlignment="1">
      <alignment wrapText="1"/>
    </xf>
    <xf numFmtId="3" fontId="16" fillId="2" borderId="1" xfId="0" applyNumberFormat="1" applyFont="1" applyFill="1" applyBorder="1" applyAlignment="1">
      <alignment horizontal="right" vertical="top"/>
    </xf>
    <xf numFmtId="3" fontId="0" fillId="3" borderId="1" xfId="0" applyNumberFormat="1" applyFill="1" applyBorder="1" applyAlignment="1">
      <alignment vertical="center" wrapText="1"/>
    </xf>
    <xf numFmtId="3" fontId="5" fillId="3" borderId="1" xfId="0" applyNumberFormat="1" applyFont="1" applyFill="1" applyBorder="1" applyAlignment="1">
      <alignment vertical="center" wrapText="1"/>
    </xf>
    <xf numFmtId="3" fontId="17" fillId="0" borderId="1" xfId="0" applyNumberFormat="1" applyFont="1" applyBorder="1" applyAlignment="1">
      <alignment vertical="center"/>
    </xf>
    <xf numFmtId="0" fontId="24" fillId="0" borderId="1" xfId="0" applyFont="1" applyBorder="1" applyAlignment="1">
      <alignment horizontal="center" vertical="center" wrapText="1"/>
    </xf>
    <xf numFmtId="0" fontId="6" fillId="0" borderId="0" xfId="0" applyFont="1" applyAlignment="1">
      <alignmen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1" fillId="0" borderId="0" xfId="0" applyFont="1"/>
    <xf numFmtId="0" fontId="24" fillId="0" borderId="1" xfId="0" applyFont="1" applyBorder="1" applyAlignment="1">
      <alignment horizontal="center"/>
    </xf>
    <xf numFmtId="3" fontId="6" fillId="0" borderId="1" xfId="0" applyNumberFormat="1" applyFont="1" applyBorder="1" applyAlignment="1">
      <alignment horizontal="right" vertical="center" wrapText="1"/>
    </xf>
    <xf numFmtId="3" fontId="33" fillId="0" borderId="1" xfId="0" applyNumberFormat="1" applyFont="1" applyBorder="1" applyAlignment="1">
      <alignment horizontal="right" vertical="center" wrapText="1"/>
    </xf>
    <xf numFmtId="3" fontId="6" fillId="0" borderId="0" xfId="0" applyNumberFormat="1" applyFont="1" applyAlignment="1">
      <alignment horizontal="right"/>
    </xf>
    <xf numFmtId="0" fontId="24" fillId="0" borderId="0" xfId="0" applyFont="1" applyAlignment="1">
      <alignment horizontal="right"/>
    </xf>
    <xf numFmtId="166" fontId="24" fillId="0" borderId="1" xfId="8" applyNumberFormat="1" applyFont="1" applyBorder="1"/>
    <xf numFmtId="0" fontId="24" fillId="0" borderId="1" xfId="0" applyFont="1" applyBorder="1" applyAlignment="1">
      <alignment horizontal="left" indent="2"/>
    </xf>
    <xf numFmtId="166" fontId="24" fillId="2" borderId="1" xfId="8" applyNumberFormat="1" applyFont="1" applyFill="1" applyBorder="1"/>
    <xf numFmtId="0" fontId="24" fillId="0" borderId="1" xfId="0" applyFont="1" applyBorder="1" applyAlignment="1">
      <alignment horizontal="left" wrapText="1" indent="2"/>
    </xf>
    <xf numFmtId="0" fontId="24" fillId="0" borderId="1" xfId="0" applyFont="1" applyBorder="1" applyAlignment="1">
      <alignment horizontal="left" indent="4"/>
    </xf>
    <xf numFmtId="166" fontId="16" fillId="0" borderId="1" xfId="8" applyNumberFormat="1" applyFont="1" applyBorder="1"/>
    <xf numFmtId="0" fontId="49" fillId="0" borderId="0" xfId="0" applyFont="1"/>
    <xf numFmtId="0" fontId="24" fillId="0" borderId="0" xfId="0" applyFont="1" applyAlignment="1">
      <alignment horizontal="left" vertical="center" wrapText="1"/>
    </xf>
    <xf numFmtId="0" fontId="24" fillId="0" borderId="0" xfId="0" applyFont="1" applyAlignment="1">
      <alignment horizontal="left" vertical="center"/>
    </xf>
    <xf numFmtId="0" fontId="16" fillId="0" borderId="5" xfId="0" applyFont="1" applyBorder="1" applyAlignment="1">
      <alignment horizontal="center"/>
    </xf>
    <xf numFmtId="0" fontId="16" fillId="0" borderId="0" xfId="9" applyFont="1" applyAlignment="1">
      <alignment horizontal="left" vertical="center"/>
    </xf>
    <xf numFmtId="49" fontId="72" fillId="2" borderId="52" xfId="9" applyNumberFormat="1" applyFont="1" applyFill="1" applyBorder="1" applyAlignment="1">
      <alignment horizontal="center" vertical="center" wrapText="1"/>
    </xf>
    <xf numFmtId="49" fontId="16" fillId="2" borderId="53" xfId="9" applyNumberFormat="1" applyFont="1" applyFill="1" applyBorder="1" applyAlignment="1">
      <alignment horizontal="center" vertical="center" wrapText="1"/>
    </xf>
    <xf numFmtId="49" fontId="16" fillId="2" borderId="5" xfId="9" applyNumberFormat="1" applyFont="1" applyFill="1" applyBorder="1" applyAlignment="1">
      <alignment horizontal="center" vertical="center" wrapText="1"/>
    </xf>
    <xf numFmtId="49" fontId="16" fillId="2" borderId="54" xfId="9" applyNumberFormat="1" applyFont="1" applyFill="1" applyBorder="1" applyAlignment="1">
      <alignment horizontal="center" vertical="center" wrapText="1"/>
    </xf>
    <xf numFmtId="49" fontId="16" fillId="2" borderId="55" xfId="9" applyNumberFormat="1" applyFont="1" applyFill="1" applyBorder="1" applyAlignment="1">
      <alignment horizontal="center" vertical="center" wrapText="1"/>
    </xf>
    <xf numFmtId="0" fontId="16" fillId="2" borderId="49" xfId="10" applyFont="1" applyFill="1" applyBorder="1" applyAlignment="1">
      <alignment horizontal="center" vertical="center" wrapText="1"/>
    </xf>
    <xf numFmtId="0" fontId="16" fillId="0" borderId="46" xfId="0" applyFont="1" applyBorder="1"/>
    <xf numFmtId="166" fontId="24" fillId="12" borderId="56" xfId="8" applyNumberFormat="1" applyFont="1" applyFill="1" applyBorder="1" applyAlignment="1">
      <alignment wrapText="1"/>
    </xf>
    <xf numFmtId="166" fontId="24" fillId="12" borderId="57" xfId="8" applyNumberFormat="1" applyFont="1" applyFill="1" applyBorder="1" applyAlignment="1">
      <alignment wrapText="1"/>
    </xf>
    <xf numFmtId="166" fontId="16" fillId="0" borderId="58" xfId="8" applyNumberFormat="1" applyFont="1" applyBorder="1" applyAlignment="1">
      <alignment horizontal="center" wrapText="1"/>
    </xf>
    <xf numFmtId="0" fontId="16" fillId="2" borderId="59" xfId="10" applyFont="1" applyFill="1" applyBorder="1" applyAlignment="1">
      <alignment horizontal="center" vertical="center" wrapText="1"/>
    </xf>
    <xf numFmtId="0" fontId="16" fillId="0" borderId="60" xfId="0" applyFont="1" applyBorder="1" applyAlignment="1">
      <alignment horizontal="left" indent="1"/>
    </xf>
    <xf numFmtId="166" fontId="24" fillId="0" borderId="61" xfId="8" applyNumberFormat="1" applyFont="1" applyBorder="1" applyAlignment="1">
      <alignment wrapText="1"/>
    </xf>
    <xf numFmtId="166" fontId="24" fillId="12" borderId="62" xfId="8" applyNumberFormat="1" applyFont="1" applyFill="1" applyBorder="1" applyAlignment="1">
      <alignment wrapText="1"/>
    </xf>
    <xf numFmtId="166" fontId="24" fillId="12" borderId="63" xfId="8" applyNumberFormat="1" applyFont="1" applyFill="1" applyBorder="1" applyAlignment="1">
      <alignment wrapText="1"/>
    </xf>
    <xf numFmtId="166" fontId="16" fillId="12" borderId="64" xfId="8" applyNumberFormat="1" applyFont="1" applyFill="1" applyBorder="1" applyAlignment="1">
      <alignment horizontal="center" wrapText="1"/>
    </xf>
    <xf numFmtId="0" fontId="16" fillId="8" borderId="60" xfId="0" applyFont="1" applyFill="1" applyBorder="1" applyAlignment="1">
      <alignment horizontal="left" indent="1"/>
    </xf>
    <xf numFmtId="166" fontId="24" fillId="8" borderId="62" xfId="8" applyNumberFormat="1" applyFont="1" applyFill="1" applyBorder="1" applyAlignment="1">
      <alignment wrapText="1"/>
    </xf>
    <xf numFmtId="166" fontId="24" fillId="8" borderId="63" xfId="8" applyNumberFormat="1" applyFont="1" applyFill="1" applyBorder="1" applyAlignment="1">
      <alignment wrapText="1"/>
    </xf>
    <xf numFmtId="0" fontId="16" fillId="0" borderId="60" xfId="0" applyFont="1" applyBorder="1"/>
    <xf numFmtId="166" fontId="24" fillId="0" borderId="65" xfId="8" applyNumberFormat="1" applyFont="1" applyBorder="1" applyAlignment="1">
      <alignment wrapText="1"/>
    </xf>
    <xf numFmtId="0" fontId="16" fillId="2" borderId="66" xfId="10" applyFont="1" applyFill="1" applyBorder="1" applyAlignment="1">
      <alignment horizontal="center" vertical="center" wrapText="1"/>
    </xf>
    <xf numFmtId="0" fontId="16" fillId="8" borderId="67" xfId="0" applyFont="1" applyFill="1" applyBorder="1" applyAlignment="1">
      <alignment horizontal="left" indent="1"/>
    </xf>
    <xf numFmtId="166" fontId="24" fillId="0" borderId="68" xfId="8" applyNumberFormat="1" applyFont="1" applyBorder="1" applyAlignment="1">
      <alignment wrapText="1"/>
    </xf>
    <xf numFmtId="166" fontId="16" fillId="12" borderId="69" xfId="8" applyNumberFormat="1" applyFont="1" applyFill="1" applyBorder="1" applyAlignment="1">
      <alignment horizontal="center" wrapText="1"/>
    </xf>
    <xf numFmtId="0" fontId="24" fillId="0" borderId="0" xfId="0" applyFont="1" applyAlignment="1">
      <alignment horizontal="center"/>
    </xf>
    <xf numFmtId="0" fontId="24" fillId="0" borderId="0" xfId="0" applyFont="1" applyAlignment="1">
      <alignment horizontal="center" wrapText="1"/>
    </xf>
    <xf numFmtId="0" fontId="73" fillId="0" borderId="1" xfId="0" applyFont="1" applyBorder="1" applyAlignment="1">
      <alignment horizontal="center" vertical="center" wrapText="1"/>
    </xf>
    <xf numFmtId="0" fontId="73" fillId="0" borderId="1" xfId="0" applyFont="1" applyBorder="1" applyAlignment="1">
      <alignment vertical="center" wrapText="1"/>
    </xf>
    <xf numFmtId="3" fontId="73" fillId="0" borderId="1" xfId="0" applyNumberFormat="1" applyFont="1" applyBorder="1" applyAlignment="1">
      <alignment horizontal="center" vertical="center" wrapText="1"/>
    </xf>
    <xf numFmtId="3" fontId="73" fillId="0" borderId="5" xfId="0" applyNumberFormat="1" applyFont="1" applyBorder="1" applyAlignment="1">
      <alignment horizontal="center" vertical="center" wrapText="1"/>
    </xf>
    <xf numFmtId="0" fontId="29" fillId="0" borderId="0" xfId="0" applyFont="1"/>
    <xf numFmtId="3" fontId="73" fillId="10" borderId="1" xfId="0" applyNumberFormat="1" applyFont="1" applyFill="1" applyBorder="1" applyAlignment="1">
      <alignment horizontal="center" vertical="center" wrapText="1"/>
    </xf>
    <xf numFmtId="3" fontId="29" fillId="0" borderId="1" xfId="0" applyNumberFormat="1" applyFont="1" applyBorder="1" applyAlignment="1">
      <alignment horizontal="center" vertical="center" wrapText="1"/>
    </xf>
    <xf numFmtId="0" fontId="74" fillId="0" borderId="1" xfId="0" applyFont="1" applyBorder="1" applyAlignment="1">
      <alignment vertical="center" wrapText="1"/>
    </xf>
    <xf numFmtId="3" fontId="73" fillId="0" borderId="9" xfId="0" applyNumberFormat="1" applyFont="1" applyBorder="1" applyAlignment="1">
      <alignment horizontal="center" vertical="center" wrapText="1"/>
    </xf>
    <xf numFmtId="3" fontId="73" fillId="0" borderId="29" xfId="0" applyNumberFormat="1" applyFont="1" applyBorder="1" applyAlignment="1">
      <alignment horizontal="center" vertical="center" wrapText="1"/>
    </xf>
    <xf numFmtId="0" fontId="75" fillId="0" borderId="1" xfId="0" applyFont="1" applyBorder="1" applyAlignment="1">
      <alignment horizontal="center" vertical="center" wrapText="1"/>
    </xf>
    <xf numFmtId="3" fontId="29" fillId="0" borderId="0" xfId="0" applyNumberFormat="1" applyFont="1"/>
    <xf numFmtId="3" fontId="1" fillId="14" borderId="13" xfId="0" applyNumberFormat="1" applyFont="1" applyFill="1" applyBorder="1" applyAlignment="1">
      <alignment vertical="top" wrapText="1"/>
    </xf>
    <xf numFmtId="3" fontId="1" fillId="14" borderId="13" xfId="0" applyNumberFormat="1" applyFont="1" applyFill="1" applyBorder="1" applyAlignment="1">
      <alignment vertical="center" wrapText="1"/>
    </xf>
    <xf numFmtId="3" fontId="0" fillId="0" borderId="13" xfId="0" applyNumberFormat="1" applyBorder="1" applyAlignment="1">
      <alignment vertical="center"/>
    </xf>
    <xf numFmtId="3" fontId="41" fillId="15" borderId="13" xfId="0" applyNumberFormat="1" applyFont="1" applyFill="1" applyBorder="1" applyAlignment="1">
      <alignment vertical="center" wrapText="1"/>
    </xf>
    <xf numFmtId="3" fontId="0" fillId="0" borderId="13" xfId="0" applyNumberFormat="1" applyBorder="1" applyAlignment="1">
      <alignment vertical="center" wrapText="1"/>
    </xf>
    <xf numFmtId="3" fontId="0" fillId="15" borderId="13" xfId="0" applyNumberFormat="1" applyFill="1" applyBorder="1" applyAlignment="1">
      <alignment vertical="center"/>
    </xf>
    <xf numFmtId="0" fontId="0" fillId="0" borderId="0" xfId="0" applyAlignment="1">
      <alignment horizontal="right" vertical="center"/>
    </xf>
    <xf numFmtId="0" fontId="0" fillId="0" borderId="13" xfId="0" applyBorder="1" applyAlignment="1">
      <alignment horizontal="right" vertical="center" wrapText="1"/>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0" fillId="0" borderId="37" xfId="0" applyBorder="1" applyAlignment="1">
      <alignment horizontal="right" vertical="center"/>
    </xf>
    <xf numFmtId="0" fontId="0" fillId="0" borderId="18" xfId="0" applyBorder="1" applyAlignment="1">
      <alignment horizontal="right" vertical="center" wrapText="1"/>
    </xf>
    <xf numFmtId="0" fontId="0" fillId="0" borderId="23" xfId="0" applyBorder="1" applyAlignment="1">
      <alignment horizontal="right" vertical="center" wrapText="1"/>
    </xf>
    <xf numFmtId="0" fontId="1" fillId="12" borderId="14" xfId="0" applyFont="1" applyFill="1" applyBorder="1" applyAlignment="1">
      <alignment horizontal="right" vertical="center"/>
    </xf>
    <xf numFmtId="0" fontId="1" fillId="12" borderId="15" xfId="0" applyFont="1" applyFill="1" applyBorder="1" applyAlignment="1">
      <alignment horizontal="right" vertical="center"/>
    </xf>
    <xf numFmtId="3" fontId="1" fillId="14" borderId="13" xfId="0" applyNumberFormat="1" applyFont="1" applyFill="1" applyBorder="1" applyAlignment="1">
      <alignment horizontal="right" vertical="center" wrapText="1"/>
    </xf>
    <xf numFmtId="3" fontId="1" fillId="14" borderId="11" xfId="0" applyNumberFormat="1" applyFont="1" applyFill="1" applyBorder="1" applyAlignment="1">
      <alignment horizontal="right" vertical="center" wrapText="1"/>
    </xf>
    <xf numFmtId="3" fontId="1" fillId="14" borderId="25" xfId="0" applyNumberFormat="1" applyFont="1" applyFill="1" applyBorder="1" applyAlignment="1">
      <alignment horizontal="right" vertical="center"/>
    </xf>
    <xf numFmtId="3" fontId="1" fillId="14" borderId="41" xfId="0" applyNumberFormat="1" applyFont="1" applyFill="1" applyBorder="1" applyAlignment="1">
      <alignment horizontal="right" vertical="center"/>
    </xf>
    <xf numFmtId="3" fontId="0" fillId="0" borderId="13" xfId="0" applyNumberFormat="1" applyBorder="1" applyAlignment="1">
      <alignment horizontal="right" vertical="center"/>
    </xf>
    <xf numFmtId="3" fontId="0" fillId="0" borderId="11" xfId="0" applyNumberFormat="1" applyBorder="1" applyAlignment="1">
      <alignment horizontal="right" vertical="center"/>
    </xf>
    <xf numFmtId="3" fontId="0" fillId="0" borderId="25" xfId="0" applyNumberFormat="1" applyBorder="1" applyAlignment="1">
      <alignment horizontal="right" vertical="center" wrapText="1"/>
    </xf>
    <xf numFmtId="3" fontId="0" fillId="0" borderId="41" xfId="0" applyNumberFormat="1" applyBorder="1" applyAlignment="1">
      <alignment horizontal="right" vertical="center" wrapText="1"/>
    </xf>
    <xf numFmtId="3" fontId="1" fillId="14" borderId="25" xfId="0" applyNumberFormat="1" applyFont="1" applyFill="1" applyBorder="1" applyAlignment="1">
      <alignment horizontal="right" vertical="center" wrapText="1"/>
    </xf>
    <xf numFmtId="3" fontId="1" fillId="14" borderId="41" xfId="0" applyNumberFormat="1" applyFont="1" applyFill="1" applyBorder="1" applyAlignment="1">
      <alignment horizontal="right" vertical="center" wrapText="1"/>
    </xf>
    <xf numFmtId="3" fontId="0" fillId="0" borderId="13"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8" borderId="13" xfId="0" applyNumberFormat="1" applyFill="1" applyBorder="1" applyAlignment="1">
      <alignment horizontal="right" vertical="center" wrapText="1"/>
    </xf>
    <xf numFmtId="3" fontId="41" fillId="15" borderId="13" xfId="0" applyNumberFormat="1" applyFont="1" applyFill="1" applyBorder="1" applyAlignment="1">
      <alignment horizontal="right" vertical="center" wrapText="1"/>
    </xf>
    <xf numFmtId="3" fontId="41" fillId="15" borderId="11" xfId="0" applyNumberFormat="1" applyFont="1" applyFill="1" applyBorder="1" applyAlignment="1">
      <alignment horizontal="right" vertical="center" wrapText="1"/>
    </xf>
    <xf numFmtId="3" fontId="41" fillId="15" borderId="25" xfId="0" applyNumberFormat="1" applyFont="1" applyFill="1" applyBorder="1" applyAlignment="1">
      <alignment horizontal="right" vertical="center" wrapText="1"/>
    </xf>
    <xf numFmtId="3" fontId="0" fillId="16" borderId="41" xfId="0" applyNumberFormat="1" applyFill="1" applyBorder="1" applyAlignment="1">
      <alignment horizontal="right" vertical="center" wrapText="1"/>
    </xf>
    <xf numFmtId="3" fontId="0" fillId="15" borderId="13" xfId="0" applyNumberFormat="1" applyFill="1" applyBorder="1" applyAlignment="1">
      <alignment horizontal="right" vertical="center"/>
    </xf>
    <xf numFmtId="3" fontId="0" fillId="15" borderId="11" xfId="0" applyNumberFormat="1" applyFill="1" applyBorder="1" applyAlignment="1">
      <alignment horizontal="right" vertical="center"/>
    </xf>
    <xf numFmtId="3" fontId="0" fillId="15" borderId="25" xfId="0" applyNumberFormat="1" applyFill="1" applyBorder="1" applyAlignment="1">
      <alignment horizontal="right" vertical="center"/>
    </xf>
    <xf numFmtId="3" fontId="1" fillId="0" borderId="41" xfId="0" applyNumberFormat="1" applyFont="1" applyBorder="1" applyAlignment="1">
      <alignment horizontal="right" vertical="center"/>
    </xf>
    <xf numFmtId="0" fontId="1" fillId="15" borderId="13" xfId="0" applyFont="1" applyFill="1" applyBorder="1" applyAlignment="1">
      <alignment horizontal="right" vertical="center" wrapText="1"/>
    </xf>
    <xf numFmtId="0" fontId="1" fillId="15" borderId="11" xfId="0" applyFont="1" applyFill="1" applyBorder="1" applyAlignment="1">
      <alignment horizontal="right" vertical="center" wrapText="1"/>
    </xf>
    <xf numFmtId="0" fontId="1" fillId="14" borderId="41" xfId="0" applyFont="1" applyFill="1" applyBorder="1" applyAlignment="1">
      <alignment horizontal="right" vertical="center" wrapText="1"/>
    </xf>
    <xf numFmtId="3" fontId="1" fillId="14" borderId="13" xfId="0" quotePrefix="1" applyNumberFormat="1" applyFont="1" applyFill="1" applyBorder="1" applyAlignment="1">
      <alignment horizontal="right" vertical="center" wrapText="1"/>
    </xf>
    <xf numFmtId="3" fontId="1" fillId="14" borderId="11" xfId="0" quotePrefix="1" applyNumberFormat="1" applyFont="1" applyFill="1" applyBorder="1" applyAlignment="1">
      <alignment horizontal="right" vertical="center" wrapText="1"/>
    </xf>
    <xf numFmtId="3" fontId="1" fillId="14" borderId="25" xfId="0" quotePrefix="1" applyNumberFormat="1" applyFont="1" applyFill="1" applyBorder="1" applyAlignment="1">
      <alignment horizontal="right" vertical="center" wrapText="1"/>
    </xf>
    <xf numFmtId="3" fontId="0" fillId="15" borderId="18" xfId="0" applyNumberFormat="1" applyFill="1" applyBorder="1" applyAlignment="1">
      <alignment horizontal="right" vertical="center" wrapText="1"/>
    </xf>
    <xf numFmtId="3" fontId="0" fillId="15" borderId="23" xfId="0" applyNumberFormat="1" applyFill="1" applyBorder="1" applyAlignment="1">
      <alignment horizontal="right" vertical="center" wrapText="1"/>
    </xf>
    <xf numFmtId="3" fontId="0" fillId="0" borderId="23" xfId="0" applyNumberFormat="1" applyBorder="1" applyAlignment="1">
      <alignment horizontal="right" vertical="center" wrapText="1"/>
    </xf>
    <xf numFmtId="3" fontId="0" fillId="8" borderId="41" xfId="0" applyNumberFormat="1" applyFill="1" applyBorder="1" applyAlignment="1">
      <alignment horizontal="right" vertical="center" wrapText="1"/>
    </xf>
    <xf numFmtId="3" fontId="0" fillId="0" borderId="12" xfId="0" applyNumberFormat="1" applyBorder="1" applyAlignment="1">
      <alignment horizontal="right" vertical="center"/>
    </xf>
    <xf numFmtId="3" fontId="24" fillId="8" borderId="13" xfId="0" applyNumberFormat="1" applyFont="1" applyFill="1" applyBorder="1" applyAlignment="1">
      <alignment horizontal="right" vertical="center" wrapText="1"/>
    </xf>
    <xf numFmtId="3" fontId="24" fillId="8" borderId="11" xfId="0" applyNumberFormat="1" applyFont="1" applyFill="1" applyBorder="1" applyAlignment="1">
      <alignment horizontal="right" vertical="center" wrapText="1"/>
    </xf>
    <xf numFmtId="3" fontId="1" fillId="8" borderId="13" xfId="0" applyNumberFormat="1" applyFont="1" applyFill="1" applyBorder="1" applyAlignment="1">
      <alignment horizontal="right" vertical="center" wrapText="1"/>
    </xf>
    <xf numFmtId="3" fontId="1" fillId="8" borderId="11" xfId="0" applyNumberFormat="1" applyFont="1" applyFill="1" applyBorder="1" applyAlignment="1">
      <alignment horizontal="right" vertical="center" wrapText="1"/>
    </xf>
    <xf numFmtId="3" fontId="1" fillId="8" borderId="41" xfId="0" quotePrefix="1" applyNumberFormat="1" applyFont="1" applyFill="1" applyBorder="1" applyAlignment="1">
      <alignment horizontal="right" vertical="center" wrapText="1"/>
    </xf>
    <xf numFmtId="4" fontId="0" fillId="0" borderId="12" xfId="0" applyNumberFormat="1" applyBorder="1" applyAlignment="1">
      <alignment horizontal="right" vertical="center"/>
    </xf>
    <xf numFmtId="0" fontId="1" fillId="0" borderId="0" xfId="0" applyFont="1" applyFill="1"/>
    <xf numFmtId="0" fontId="0" fillId="0" borderId="0" xfId="0" applyFill="1"/>
    <xf numFmtId="166" fontId="0" fillId="0" borderId="0" xfId="8" applyNumberFormat="1" applyFont="1" applyFill="1"/>
    <xf numFmtId="0" fontId="0" fillId="0" borderId="0" xfId="0" applyFill="1" applyAlignment="1">
      <alignment wrapText="1"/>
    </xf>
    <xf numFmtId="166" fontId="1" fillId="0" borderId="0" xfId="8" applyNumberFormat="1" applyFont="1" applyFill="1"/>
    <xf numFmtId="167" fontId="0" fillId="0" borderId="0" xfId="11" applyNumberFormat="1" applyFont="1" applyFill="1"/>
    <xf numFmtId="0" fontId="0" fillId="0" borderId="42" xfId="0" applyFill="1" applyBorder="1" applyAlignment="1">
      <alignment wrapText="1"/>
    </xf>
    <xf numFmtId="166" fontId="0" fillId="0" borderId="42" xfId="8" applyNumberFormat="1" applyFont="1" applyFill="1" applyBorder="1"/>
    <xf numFmtId="167" fontId="0" fillId="0" borderId="42" xfId="11" applyNumberFormat="1" applyFont="1" applyFill="1" applyBorder="1"/>
    <xf numFmtId="0" fontId="1" fillId="0" borderId="42" xfId="0" applyFont="1" applyFill="1" applyBorder="1"/>
    <xf numFmtId="0" fontId="2" fillId="0" borderId="0" xfId="0" applyFont="1" applyAlignment="1">
      <alignment horizontal="left" vertical="center" wrapText="1"/>
    </xf>
    <xf numFmtId="0" fontId="2" fillId="0" borderId="0" xfId="0" applyFont="1" applyFill="1"/>
    <xf numFmtId="0" fontId="34" fillId="0" borderId="0" xfId="0" applyFont="1" applyFill="1"/>
    <xf numFmtId="0" fontId="2" fillId="0" borderId="0" xfId="0" applyFont="1" applyFill="1" applyAlignment="1"/>
    <xf numFmtId="0" fontId="13" fillId="0" borderId="0" xfId="0" applyFont="1" applyFill="1"/>
    <xf numFmtId="0" fontId="35" fillId="0" borderId="0" xfId="0" applyFont="1" applyFill="1"/>
    <xf numFmtId="0" fontId="13" fillId="0" borderId="0" xfId="0" applyFont="1" applyFill="1" applyAlignment="1">
      <alignment wrapText="1"/>
    </xf>
    <xf numFmtId="0" fontId="24" fillId="0" borderId="0" xfId="0" applyFont="1" applyFill="1"/>
    <xf numFmtId="0" fontId="2" fillId="0" borderId="0" xfId="0" applyFont="1" applyFill="1" applyAlignment="1">
      <alignment vertical="top" wrapText="1"/>
    </xf>
    <xf numFmtId="0" fontId="34" fillId="0" borderId="42" xfId="0" applyFont="1" applyFill="1" applyBorder="1"/>
    <xf numFmtId="0" fontId="34" fillId="0" borderId="42" xfId="0" applyFont="1" applyFill="1" applyBorder="1" applyAlignment="1">
      <alignment horizontal="right"/>
    </xf>
    <xf numFmtId="0" fontId="77" fillId="0" borderId="0" xfId="0" applyFont="1" applyFill="1" applyAlignment="1">
      <alignment horizontal="left"/>
    </xf>
    <xf numFmtId="0" fontId="78" fillId="0" borderId="0" xfId="0" applyFont="1" applyAlignment="1">
      <alignment vertical="center"/>
    </xf>
    <xf numFmtId="0" fontId="76" fillId="0" borderId="1" xfId="0" applyFont="1" applyBorder="1" applyAlignment="1">
      <alignment horizontal="center" vertical="top"/>
    </xf>
    <xf numFmtId="0" fontId="76" fillId="0" borderId="1" xfId="0" applyFont="1" applyBorder="1" applyAlignment="1">
      <alignment vertical="top"/>
    </xf>
    <xf numFmtId="0" fontId="29" fillId="0" borderId="70" xfId="0" applyFont="1" applyBorder="1" applyAlignment="1">
      <alignment horizontal="left" vertical="center"/>
    </xf>
    <xf numFmtId="0" fontId="29" fillId="0" borderId="71" xfId="0" applyFont="1" applyBorder="1" applyAlignment="1">
      <alignment horizontal="left" vertical="center"/>
    </xf>
    <xf numFmtId="0" fontId="76" fillId="0" borderId="1" xfId="0" applyFont="1" applyBorder="1" applyAlignment="1">
      <alignment vertical="top" wrapText="1"/>
    </xf>
    <xf numFmtId="0" fontId="29" fillId="0" borderId="70" xfId="0" applyFont="1" applyBorder="1" applyAlignment="1">
      <alignment horizontal="left" vertical="center" wrapText="1"/>
    </xf>
    <xf numFmtId="0" fontId="29" fillId="0" borderId="71" xfId="0" applyFont="1" applyBorder="1" applyAlignment="1">
      <alignment horizontal="left"/>
    </xf>
    <xf numFmtId="0" fontId="79" fillId="0" borderId="1" xfId="0" applyFont="1" applyBorder="1" applyAlignment="1">
      <alignment horizontal="center" vertical="center" wrapText="1"/>
    </xf>
    <xf numFmtId="0" fontId="79" fillId="0" borderId="1" xfId="0" applyFont="1" applyBorder="1" applyAlignment="1">
      <alignment vertical="center" wrapText="1"/>
    </xf>
    <xf numFmtId="0" fontId="29" fillId="0" borderId="70" xfId="0" applyFont="1" applyBorder="1" applyAlignment="1">
      <alignment horizontal="left" wrapText="1"/>
    </xf>
    <xf numFmtId="0" fontId="29" fillId="0" borderId="71" xfId="0" applyFont="1" applyBorder="1" applyAlignment="1">
      <alignment horizontal="left" wrapText="1"/>
    </xf>
    <xf numFmtId="0" fontId="29" fillId="0" borderId="70" xfId="0" applyFont="1" applyBorder="1" applyAlignment="1">
      <alignment horizontal="left" vertical="top" wrapText="1"/>
    </xf>
    <xf numFmtId="0" fontId="29" fillId="0" borderId="71" xfId="0" applyFont="1" applyBorder="1" applyAlignment="1">
      <alignment horizontal="left" vertical="top" wrapText="1"/>
    </xf>
    <xf numFmtId="0" fontId="80" fillId="0" borderId="1" xfId="0" applyFont="1" applyBorder="1" applyAlignment="1">
      <alignment vertical="center" wrapText="1"/>
    </xf>
    <xf numFmtId="0" fontId="29" fillId="2" borderId="70" xfId="0" applyFont="1" applyFill="1" applyBorder="1" applyAlignment="1">
      <alignment horizontal="left" vertical="top" wrapText="1"/>
    </xf>
    <xf numFmtId="0" fontId="29" fillId="2" borderId="71" xfId="0" applyFont="1" applyFill="1" applyBorder="1" applyAlignment="1">
      <alignment horizontal="left" wrapText="1"/>
    </xf>
    <xf numFmtId="3" fontId="29" fillId="0" borderId="70" xfId="0" applyNumberFormat="1" applyFont="1" applyBorder="1" applyAlignment="1">
      <alignment horizontal="left" wrapText="1"/>
    </xf>
    <xf numFmtId="3" fontId="29" fillId="0" borderId="71" xfId="0" applyNumberFormat="1" applyFont="1" applyBorder="1" applyAlignment="1">
      <alignment horizontal="left" wrapText="1"/>
    </xf>
    <xf numFmtId="168" fontId="29" fillId="0" borderId="70" xfId="0" applyNumberFormat="1" applyFont="1" applyBorder="1" applyAlignment="1">
      <alignment horizontal="left" wrapText="1"/>
    </xf>
    <xf numFmtId="168" fontId="29" fillId="0" borderId="71" xfId="0" applyNumberFormat="1" applyFont="1" applyBorder="1" applyAlignment="1">
      <alignment horizontal="left" wrapText="1"/>
    </xf>
    <xf numFmtId="0" fontId="29" fillId="0" borderId="71" xfId="0" applyFont="1" applyBorder="1" applyAlignment="1">
      <alignment horizontal="left" vertical="center" wrapText="1"/>
    </xf>
    <xf numFmtId="0" fontId="80" fillId="0" borderId="1" xfId="0" applyFont="1" applyBorder="1" applyAlignment="1">
      <alignment horizontal="center" vertical="center" wrapText="1"/>
    </xf>
    <xf numFmtId="169" fontId="29" fillId="0" borderId="71" xfId="0" applyNumberFormat="1" applyFont="1" applyBorder="1" applyAlignment="1">
      <alignment horizontal="left" wrapText="1"/>
    </xf>
    <xf numFmtId="168" fontId="29" fillId="0" borderId="71" xfId="0" applyNumberFormat="1" applyFont="1" applyBorder="1" applyAlignment="1">
      <alignment horizontal="left"/>
    </xf>
    <xf numFmtId="168" fontId="29" fillId="0" borderId="70" xfId="0" applyNumberFormat="1" applyFont="1" applyBorder="1" applyAlignment="1">
      <alignment horizontal="left"/>
    </xf>
    <xf numFmtId="0" fontId="54" fillId="0" borderId="71" xfId="0" applyFont="1" applyBorder="1" applyAlignment="1">
      <alignment horizontal="left" wrapText="1"/>
    </xf>
    <xf numFmtId="3" fontId="54" fillId="0" borderId="71" xfId="0" applyNumberFormat="1" applyFont="1" applyBorder="1" applyAlignment="1">
      <alignment horizontal="left" wrapText="1"/>
    </xf>
    <xf numFmtId="168" fontId="54" fillId="0" borderId="71" xfId="0" applyNumberFormat="1" applyFont="1" applyBorder="1" applyAlignment="1">
      <alignment horizontal="left" wrapText="1"/>
    </xf>
    <xf numFmtId="169" fontId="54" fillId="0" borderId="71" xfId="0" applyNumberFormat="1" applyFont="1" applyBorder="1" applyAlignment="1">
      <alignment horizontal="left" wrapText="1"/>
    </xf>
    <xf numFmtId="0" fontId="81" fillId="0" borderId="0" xfId="1" applyFont="1">
      <alignment vertical="center"/>
    </xf>
    <xf numFmtId="0" fontId="24" fillId="0" borderId="1" xfId="0" applyFont="1" applyBorder="1" applyAlignment="1">
      <alignment horizontal="center" vertical="center" wrapText="1"/>
    </xf>
    <xf numFmtId="0" fontId="0" fillId="0" borderId="1" xfId="0" applyBorder="1" applyAlignment="1">
      <alignment horizontal="center" vertical="center" wrapText="1"/>
    </xf>
    <xf numFmtId="3" fontId="10" fillId="0" borderId="12" xfId="0" applyNumberFormat="1" applyFont="1" applyBorder="1" applyAlignment="1">
      <alignment vertical="center"/>
    </xf>
    <xf numFmtId="3" fontId="10" fillId="0" borderId="25" xfId="0" applyNumberFormat="1" applyFont="1" applyBorder="1" applyAlignment="1">
      <alignment vertical="center"/>
    </xf>
    <xf numFmtId="3" fontId="10" fillId="9" borderId="25" xfId="0" applyNumberFormat="1" applyFont="1" applyFill="1" applyBorder="1" applyAlignment="1">
      <alignment vertical="center"/>
    </xf>
    <xf numFmtId="3" fontId="82" fillId="0" borderId="25" xfId="0" applyNumberFormat="1" applyFont="1" applyBorder="1" applyAlignment="1">
      <alignment vertical="center" wrapText="1"/>
    </xf>
    <xf numFmtId="3" fontId="82" fillId="0" borderId="25" xfId="0" applyNumberFormat="1" applyFont="1" applyBorder="1" applyAlignment="1">
      <alignment vertical="center"/>
    </xf>
    <xf numFmtId="2" fontId="24" fillId="0" borderId="1" xfId="0" quotePrefix="1" applyNumberFormat="1" applyFont="1" applyBorder="1" applyAlignment="1">
      <alignment wrapText="1"/>
    </xf>
    <xf numFmtId="14" fontId="0" fillId="0" borderId="1" xfId="0" applyNumberFormat="1" applyBorder="1" applyAlignment="1">
      <alignment horizontal="center" vertical="center" wrapText="1"/>
    </xf>
    <xf numFmtId="2" fontId="17" fillId="0" borderId="1" xfId="0" applyNumberFormat="1" applyFont="1" applyBorder="1" applyAlignment="1">
      <alignment vertical="center"/>
    </xf>
    <xf numFmtId="0" fontId="0" fillId="0" borderId="1" xfId="0" applyBorder="1" applyAlignment="1">
      <alignment horizontal="center" vertical="center" wrapText="1"/>
    </xf>
    <xf numFmtId="0" fontId="49" fillId="0" borderId="0" xfId="0" applyFont="1" applyAlignment="1">
      <alignment vertical="center"/>
    </xf>
    <xf numFmtId="0" fontId="83" fillId="0" borderId="0" xfId="0" applyFont="1" applyAlignment="1">
      <alignment vertical="center"/>
    </xf>
    <xf numFmtId="0" fontId="24" fillId="0" borderId="1" xfId="0" applyFont="1" applyBorder="1" applyAlignment="1">
      <alignment wrapText="1"/>
    </xf>
    <xf numFmtId="0" fontId="84" fillId="0" borderId="1" xfId="0" applyFont="1" applyBorder="1" applyAlignment="1">
      <alignment horizontal="center" vertical="center"/>
    </xf>
    <xf numFmtId="0" fontId="84" fillId="0" borderId="1" xfId="0" applyFont="1" applyBorder="1" applyAlignment="1">
      <alignment wrapText="1"/>
    </xf>
    <xf numFmtId="170" fontId="0" fillId="0" borderId="1" xfId="12" applyNumberFormat="1" applyFont="1" applyBorder="1"/>
    <xf numFmtId="170" fontId="1" fillId="0" borderId="1" xfId="12" applyNumberFormat="1" applyFont="1" applyBorder="1"/>
    <xf numFmtId="9" fontId="0" fillId="0" borderId="1" xfId="11" applyFont="1" applyBorder="1" applyAlignment="1">
      <alignment wrapText="1"/>
    </xf>
    <xf numFmtId="9" fontId="6" fillId="0" borderId="1" xfId="0" quotePrefix="1" applyNumberFormat="1" applyFont="1" applyBorder="1" applyAlignment="1">
      <alignment horizontal="center" vertical="center" wrapText="1"/>
    </xf>
    <xf numFmtId="0" fontId="29" fillId="0" borderId="71" xfId="0" applyFont="1" applyFill="1" applyBorder="1" applyAlignment="1">
      <alignment horizontal="left" wrapText="1"/>
    </xf>
    <xf numFmtId="3" fontId="29" fillId="0" borderId="71" xfId="0" applyNumberFormat="1" applyFont="1" applyFill="1" applyBorder="1" applyAlignment="1">
      <alignment horizontal="left" wrapText="1"/>
    </xf>
    <xf numFmtId="3" fontId="17" fillId="0" borderId="1" xfId="0" applyNumberFormat="1" applyFont="1" applyFill="1" applyBorder="1" applyAlignment="1">
      <alignment horizontal="right" vertical="center" wrapText="1"/>
    </xf>
    <xf numFmtId="3" fontId="24" fillId="0" borderId="1" xfId="0" applyNumberFormat="1" applyFont="1" applyFill="1" applyBorder="1" applyAlignment="1">
      <alignment vertical="center" wrapText="1"/>
    </xf>
    <xf numFmtId="0" fontId="18" fillId="2" borderId="9" xfId="0" applyFont="1" applyFill="1" applyBorder="1" applyAlignment="1">
      <alignment horizontal="center" vertical="center"/>
    </xf>
    <xf numFmtId="0" fontId="18" fillId="2" borderId="3"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3" xfId="0" applyFont="1" applyFill="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2" xfId="0" applyFont="1" applyBorder="1" applyAlignment="1">
      <alignment horizontal="center"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2" xfId="0" applyFont="1" applyBorder="1" applyAlignment="1">
      <alignment horizontal="left" vertical="center" wrapText="1"/>
    </xf>
    <xf numFmtId="166" fontId="19" fillId="0" borderId="5" xfId="12" applyNumberFormat="1" applyFont="1" applyBorder="1" applyAlignment="1">
      <alignment horizontal="right" vertical="center"/>
    </xf>
    <xf numFmtId="166" fontId="19" fillId="0" borderId="6" xfId="12" applyNumberFormat="1" applyFont="1" applyBorder="1" applyAlignment="1">
      <alignment horizontal="right" vertical="center"/>
    </xf>
    <xf numFmtId="166" fontId="19" fillId="0" borderId="2" xfId="12" applyNumberFormat="1" applyFont="1" applyBorder="1" applyAlignment="1">
      <alignment horizontal="right" vertical="center"/>
    </xf>
    <xf numFmtId="0" fontId="18" fillId="2" borderId="9"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79" fillId="0" borderId="1" xfId="0" applyFont="1" applyBorder="1" applyAlignment="1">
      <alignment horizontal="center" vertical="center" wrapText="1"/>
    </xf>
    <xf numFmtId="0" fontId="79" fillId="0" borderId="1" xfId="0" applyFont="1" applyBorder="1" applyAlignment="1">
      <alignment horizontal="left" vertical="center" wrapText="1"/>
    </xf>
    <xf numFmtId="0" fontId="1" fillId="5" borderId="9"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23" fillId="5" borderId="9" xfId="0" applyFont="1" applyFill="1" applyBorder="1" applyAlignment="1">
      <alignment horizontal="left" vertical="center" wrapText="1"/>
    </xf>
    <xf numFmtId="0" fontId="23" fillId="5" borderId="3" xfId="0" applyFont="1" applyFill="1" applyBorder="1" applyAlignment="1">
      <alignment horizontal="left" vertical="center" wrapText="1"/>
    </xf>
    <xf numFmtId="0" fontId="23" fillId="2" borderId="9"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4" fillId="0" borderId="0" xfId="0" applyFont="1" applyAlignment="1">
      <alignment horizontal="center" vertical="center" wrapText="1"/>
    </xf>
    <xf numFmtId="0" fontId="24" fillId="0" borderId="7"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 xfId="0" applyFont="1" applyBorder="1" applyAlignment="1">
      <alignment horizontal="center" vertical="center" wrapText="1"/>
    </xf>
    <xf numFmtId="0" fontId="6" fillId="0" borderId="0" xfId="0" applyFont="1" applyAlignment="1">
      <alignmen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 xfId="0" applyFont="1" applyBorder="1" applyAlignment="1">
      <alignment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0" fillId="0" borderId="1" xfId="0" applyBorder="1" applyAlignment="1">
      <alignment horizontal="center"/>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 xfId="0" applyNumberFormat="1" applyFont="1" applyBorder="1" applyAlignment="1">
      <alignment horizontal="center" vertical="center" wrapText="1"/>
    </xf>
    <xf numFmtId="0" fontId="24" fillId="0" borderId="1" xfId="2" applyFont="1" applyBorder="1" applyAlignment="1">
      <alignment horizontal="center" vertical="center" wrapText="1"/>
    </xf>
    <xf numFmtId="0" fontId="0" fillId="0" borderId="1" xfId="0" applyBorder="1" applyAlignment="1">
      <alignment horizontal="center" vertical="center" wrapText="1"/>
    </xf>
    <xf numFmtId="0" fontId="1" fillId="12" borderId="9" xfId="0" applyFont="1" applyFill="1" applyBorder="1" applyAlignment="1">
      <alignment horizontal="center"/>
    </xf>
    <xf numFmtId="0" fontId="1" fillId="12" borderId="3" xfId="0" applyFont="1" applyFill="1" applyBorder="1" applyAlignment="1">
      <alignment horizontal="center"/>
    </xf>
    <xf numFmtId="0" fontId="1" fillId="12" borderId="10" xfId="0" applyFont="1" applyFill="1" applyBorder="1" applyAlignment="1">
      <alignment horizontal="center"/>
    </xf>
    <xf numFmtId="0" fontId="1" fillId="0" borderId="1" xfId="0" applyFont="1" applyBorder="1" applyAlignment="1">
      <alignment horizontal="center" wrapText="1"/>
    </xf>
    <xf numFmtId="0" fontId="0" fillId="0" borderId="29" xfId="0"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0" fontId="0" fillId="0" borderId="8" xfId="0" applyBorder="1" applyAlignment="1">
      <alignment horizontal="center"/>
    </xf>
    <xf numFmtId="0" fontId="16" fillId="12" borderId="9" xfId="0" applyFont="1" applyFill="1" applyBorder="1" applyAlignment="1">
      <alignment horizontal="center"/>
    </xf>
    <xf numFmtId="0" fontId="16" fillId="12" borderId="3" xfId="0" applyFont="1" applyFill="1" applyBorder="1" applyAlignment="1">
      <alignment horizontal="center"/>
    </xf>
    <xf numFmtId="0" fontId="16" fillId="12" borderId="10" xfId="0" applyFont="1" applyFill="1" applyBorder="1" applyAlignment="1">
      <alignment horizontal="center"/>
    </xf>
    <xf numFmtId="0" fontId="16" fillId="12" borderId="9" xfId="0" applyFont="1" applyFill="1" applyBorder="1" applyAlignment="1">
      <alignment horizontal="center" vertical="center" wrapText="1"/>
    </xf>
    <xf numFmtId="0" fontId="16" fillId="12" borderId="3" xfId="0" applyFont="1" applyFill="1" applyBorder="1" applyAlignment="1">
      <alignment horizontal="center" vertical="center" wrapText="1"/>
    </xf>
    <xf numFmtId="0" fontId="16" fillId="12" borderId="10" xfId="0" applyFont="1" applyFill="1" applyBorder="1" applyAlignment="1">
      <alignment horizontal="center" vertical="center" wrapText="1"/>
    </xf>
    <xf numFmtId="0" fontId="1" fillId="12" borderId="9"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1" fillId="12" borderId="10" xfId="0" applyFont="1" applyFill="1" applyBorder="1" applyAlignment="1">
      <alignment horizontal="center" vertical="center" wrapText="1"/>
    </xf>
    <xf numFmtId="0" fontId="63" fillId="0" borderId="0" xfId="0" applyFont="1" applyAlignment="1">
      <alignment horizontal="center" vertical="center" wrapText="1"/>
    </xf>
    <xf numFmtId="3" fontId="5" fillId="2" borderId="34" xfId="0" applyNumberFormat="1" applyFont="1" applyFill="1" applyBorder="1" applyAlignment="1">
      <alignment vertical="center" wrapText="1"/>
    </xf>
    <xf numFmtId="0" fontId="17" fillId="3" borderId="1"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13" borderId="9" xfId="0" applyFont="1" applyFill="1" applyBorder="1" applyAlignment="1">
      <alignment horizontal="left" vertical="center" wrapText="1"/>
    </xf>
    <xf numFmtId="0" fontId="17" fillId="13" borderId="3" xfId="0" applyFont="1" applyFill="1" applyBorder="1" applyAlignment="1">
      <alignment horizontal="left" vertical="center" wrapText="1"/>
    </xf>
    <xf numFmtId="0" fontId="17" fillId="13" borderId="10" xfId="0" applyFont="1" applyFill="1" applyBorder="1" applyAlignment="1">
      <alignment horizontal="left" vertical="center" wrapText="1"/>
    </xf>
    <xf numFmtId="0" fontId="0" fillId="2" borderId="34" xfId="0" applyFill="1" applyBorder="1" applyAlignment="1">
      <alignment vertical="center" wrapText="1"/>
    </xf>
    <xf numFmtId="3" fontId="0" fillId="2" borderId="34" xfId="0" applyNumberFormat="1" applyFill="1" applyBorder="1" applyAlignment="1">
      <alignment vertical="center" wrapText="1"/>
    </xf>
    <xf numFmtId="0" fontId="17" fillId="13" borderId="1" xfId="0" applyFont="1" applyFill="1" applyBorder="1" applyAlignment="1">
      <alignment vertical="center" wrapText="1"/>
    </xf>
    <xf numFmtId="0" fontId="17" fillId="3" borderId="1" xfId="0" applyFont="1" applyFill="1" applyBorder="1" applyAlignment="1">
      <alignment vertical="center" wrapText="1"/>
    </xf>
    <xf numFmtId="3" fontId="0" fillId="3" borderId="1" xfId="0" applyNumberFormat="1" applyFill="1" applyBorder="1" applyAlignment="1">
      <alignment vertical="center" wrapText="1"/>
    </xf>
    <xf numFmtId="0" fontId="65" fillId="3" borderId="1" xfId="0" applyFont="1" applyFill="1" applyBorder="1" applyAlignment="1">
      <alignment vertical="center" wrapText="1"/>
    </xf>
    <xf numFmtId="0" fontId="0" fillId="2" borderId="9" xfId="0" applyFill="1" applyBorder="1" applyAlignment="1">
      <alignment horizontal="left"/>
    </xf>
    <xf numFmtId="0" fontId="0" fillId="2" borderId="3" xfId="0" applyFill="1" applyBorder="1" applyAlignment="1">
      <alignment horizontal="left"/>
    </xf>
    <xf numFmtId="0" fontId="0" fillId="2" borderId="10" xfId="0" applyFill="1" applyBorder="1" applyAlignment="1">
      <alignment horizontal="left"/>
    </xf>
    <xf numFmtId="0" fontId="17" fillId="2" borderId="34" xfId="0" applyFont="1" applyFill="1" applyBorder="1" applyAlignment="1">
      <alignment horizontal="center" vertical="center"/>
    </xf>
    <xf numFmtId="0" fontId="0" fillId="0" borderId="38" xfId="0" applyBorder="1" applyAlignment="1">
      <alignment horizontal="right" vertical="center" wrapText="1"/>
    </xf>
    <xf numFmtId="0" fontId="0" fillId="0" borderId="40" xfId="0" applyBorder="1" applyAlignment="1">
      <alignment horizontal="right" vertical="center" wrapText="1"/>
    </xf>
    <xf numFmtId="0" fontId="1" fillId="12" borderId="13" xfId="0" applyFont="1" applyFill="1" applyBorder="1" applyAlignment="1">
      <alignment horizontal="left" vertical="center"/>
    </xf>
    <xf numFmtId="0" fontId="1" fillId="12" borderId="14" xfId="0" applyFont="1" applyFill="1" applyBorder="1" applyAlignment="1">
      <alignment horizontal="left" vertical="center"/>
    </xf>
    <xf numFmtId="0" fontId="1" fillId="12" borderId="15" xfId="0" applyFont="1" applyFill="1" applyBorder="1" applyAlignment="1">
      <alignment horizontal="left" vertical="center"/>
    </xf>
    <xf numFmtId="0" fontId="41" fillId="0" borderId="35" xfId="0" applyFont="1" applyBorder="1" applyAlignment="1">
      <alignment vertical="center"/>
    </xf>
    <xf numFmtId="0" fontId="41" fillId="0" borderId="36" xfId="0" applyFont="1" applyBorder="1" applyAlignment="1">
      <alignment vertical="center"/>
    </xf>
    <xf numFmtId="0" fontId="41" fillId="0" borderId="18" xfId="0" applyFont="1" applyBorder="1" applyAlignment="1">
      <alignment vertical="center"/>
    </xf>
    <xf numFmtId="0" fontId="41" fillId="0" borderId="26" xfId="0" applyFont="1" applyBorder="1" applyAlignment="1">
      <alignment vertical="center"/>
    </xf>
    <xf numFmtId="0" fontId="41" fillId="0" borderId="39" xfId="0" applyFont="1" applyBorder="1" applyAlignment="1">
      <alignment vertical="center"/>
    </xf>
    <xf numFmtId="0" fontId="41" fillId="0" borderId="24" xfId="0" applyFont="1" applyBorder="1"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16" fillId="0" borderId="29" xfId="3" applyFont="1" applyBorder="1" applyAlignment="1">
      <alignment horizontal="center" vertical="center" wrapText="1"/>
    </xf>
    <xf numFmtId="0" fontId="16" fillId="0" borderId="32" xfId="3" applyFont="1" applyBorder="1" applyAlignment="1">
      <alignment horizontal="center" vertical="center" wrapText="1"/>
    </xf>
    <xf numFmtId="0" fontId="1" fillId="0" borderId="29" xfId="3" applyFont="1" applyBorder="1" applyAlignment="1">
      <alignment horizontal="center" vertical="center" wrapText="1"/>
    </xf>
    <xf numFmtId="0" fontId="1" fillId="0" borderId="32" xfId="3" applyFont="1" applyBorder="1" applyAlignment="1">
      <alignment horizontal="center" vertical="center" wrapText="1"/>
    </xf>
    <xf numFmtId="0" fontId="16" fillId="0" borderId="30" xfId="3" applyFont="1" applyBorder="1" applyAlignment="1">
      <alignment horizontal="center" vertical="center" wrapText="1"/>
    </xf>
    <xf numFmtId="0" fontId="16" fillId="0" borderId="7" xfId="3" applyFont="1" applyBorder="1" applyAlignment="1">
      <alignment horizontal="center" vertical="center" wrapText="1"/>
    </xf>
    <xf numFmtId="0" fontId="16" fillId="0" borderId="9" xfId="3" applyFont="1" applyBorder="1" applyAlignment="1">
      <alignment horizontal="center" vertical="center" wrapText="1"/>
    </xf>
    <xf numFmtId="0" fontId="24" fillId="0" borderId="10" xfId="0" applyFont="1" applyBorder="1" applyAlignment="1">
      <alignment horizontal="center" vertical="center" wrapText="1"/>
    </xf>
    <xf numFmtId="0" fontId="24" fillId="0" borderId="1" xfId="0" applyFont="1" applyBorder="1" applyAlignment="1">
      <alignment horizontal="left"/>
    </xf>
    <xf numFmtId="0" fontId="24" fillId="0" borderId="29"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1" xfId="0" applyFont="1" applyBorder="1" applyAlignment="1">
      <alignment horizontal="left" vertical="center" wrapText="1"/>
    </xf>
    <xf numFmtId="0" fontId="16" fillId="2" borderId="46" xfId="9" applyFont="1" applyFill="1" applyBorder="1" applyAlignment="1">
      <alignment horizontal="center" vertical="center"/>
    </xf>
    <xf numFmtId="0" fontId="16" fillId="2" borderId="47" xfId="9" applyFont="1" applyFill="1" applyBorder="1" applyAlignment="1">
      <alignment horizontal="center" vertical="center"/>
    </xf>
    <xf numFmtId="0" fontId="16" fillId="2" borderId="48" xfId="9" applyFont="1" applyFill="1" applyBorder="1" applyAlignment="1">
      <alignment horizontal="center" vertical="center"/>
    </xf>
    <xf numFmtId="0" fontId="16" fillId="2" borderId="49" xfId="9" applyFont="1" applyFill="1" applyBorder="1" applyAlignment="1">
      <alignment horizontal="center" vertical="center"/>
    </xf>
    <xf numFmtId="0" fontId="16" fillId="2" borderId="50" xfId="9" applyFont="1" applyFill="1" applyBorder="1" applyAlignment="1">
      <alignment horizontal="center" vertical="center"/>
    </xf>
    <xf numFmtId="0" fontId="16" fillId="2" borderId="51" xfId="9" applyFont="1" applyFill="1" applyBorder="1" applyAlignment="1">
      <alignment horizontal="center" vertical="center"/>
    </xf>
  </cellXfs>
  <cellStyles count="13">
    <cellStyle name="=C:\WINNT35\SYSTEM32\COMMAND.COM" xfId="3" xr:uid="{2A169BEE-1E6B-41F6-ABB6-B7C0A269E820}"/>
    <cellStyle name="Heading 1 2" xfId="6" xr:uid="{FD2489C5-9576-4AAD-BA70-24F4C18FA1BF}"/>
    <cellStyle name="Heading 2 2" xfId="5" xr:uid="{F87618C2-BF7B-4130-A933-9FAE8F2A828C}"/>
    <cellStyle name="HeadingTable" xfId="7" xr:uid="{CEEDE4A6-2BA3-4C24-9C8F-9E5E78A74276}"/>
    <cellStyle name="Komma" xfId="12" builtinId="3"/>
    <cellStyle name="Komma 2" xfId="8" xr:uid="{106E98EB-8095-4315-8F82-ED84E67E46C5}"/>
    <cellStyle name="Normal" xfId="0" builtinId="0"/>
    <cellStyle name="Normal 2" xfId="1" xr:uid="{E09CB1C8-E8F6-45E9-9A17-8472ECF6DFCF}"/>
    <cellStyle name="Normal 4" xfId="9" xr:uid="{3C673C9F-D106-4E5C-B195-4C0C1906D81E}"/>
    <cellStyle name="Normal_20 OPR" xfId="2" xr:uid="{385BDEC7-9030-4A26-ABA8-C48B10CE8526}"/>
    <cellStyle name="optionalExposure" xfId="4" xr:uid="{5570D6FB-1BD6-4E2C-89FF-192743DA2869}"/>
    <cellStyle name="Procent" xfId="11" builtinId="5"/>
    <cellStyle name="Standard 3" xfId="10" xr:uid="{82F6452C-4ADC-40CD-95CE-2A2FA5F89BF7}"/>
  </cellStyles>
  <dxfs count="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77D71-9E8C-4BB9-A82C-CA08F87A2EE8}">
  <sheetPr>
    <pageSetUpPr fitToPage="1"/>
  </sheetPr>
  <dimension ref="A1:C88"/>
  <sheetViews>
    <sheetView showGridLines="0" tabSelected="1" workbookViewId="0">
      <selection activeCell="A2" sqref="A2"/>
    </sheetView>
  </sheetViews>
  <sheetFormatPr defaultColWidth="9.140625" defaultRowHeight="15" x14ac:dyDescent="0.25"/>
  <cols>
    <col min="1" max="1" width="110" style="476" customWidth="1"/>
    <col min="2" max="2" width="9.140625" style="476"/>
    <col min="3" max="16384" width="9.140625" style="1"/>
  </cols>
  <sheetData>
    <row r="1" spans="1:2" ht="21" x14ac:dyDescent="0.35">
      <c r="A1" s="486" t="s">
        <v>835</v>
      </c>
    </row>
    <row r="2" spans="1:2" x14ac:dyDescent="0.25">
      <c r="A2" s="477" t="s">
        <v>951</v>
      </c>
    </row>
    <row r="4" spans="1:2" ht="15.75" thickBot="1" x14ac:dyDescent="0.3">
      <c r="A4" s="484" t="s">
        <v>743</v>
      </c>
      <c r="B4" s="485" t="s">
        <v>834</v>
      </c>
    </row>
    <row r="6" spans="1:2" x14ac:dyDescent="0.25">
      <c r="A6" s="477" t="s">
        <v>622</v>
      </c>
    </row>
    <row r="7" spans="1:2" x14ac:dyDescent="0.25">
      <c r="A7" s="476" t="s">
        <v>700</v>
      </c>
      <c r="B7" s="476">
        <v>1</v>
      </c>
    </row>
    <row r="8" spans="1:2" x14ac:dyDescent="0.25">
      <c r="A8" s="476" t="s">
        <v>712</v>
      </c>
      <c r="B8" s="476">
        <v>2</v>
      </c>
    </row>
    <row r="10" spans="1:2" x14ac:dyDescent="0.25">
      <c r="A10" s="477" t="s">
        <v>747</v>
      </c>
    </row>
    <row r="11" spans="1:2" x14ac:dyDescent="0.25">
      <c r="A11" s="476" t="s">
        <v>276</v>
      </c>
      <c r="B11" s="476">
        <v>3</v>
      </c>
    </row>
    <row r="12" spans="1:2" x14ac:dyDescent="0.25">
      <c r="A12" s="476" t="s">
        <v>701</v>
      </c>
      <c r="B12" s="476">
        <v>4</v>
      </c>
    </row>
    <row r="14" spans="1:2" x14ac:dyDescent="0.25">
      <c r="A14" s="477" t="s">
        <v>433</v>
      </c>
    </row>
    <row r="15" spans="1:2" x14ac:dyDescent="0.25">
      <c r="A15" s="476" t="s">
        <v>308</v>
      </c>
      <c r="B15" s="476">
        <v>5</v>
      </c>
    </row>
    <row r="16" spans="1:2" x14ac:dyDescent="0.25">
      <c r="A16" s="476" t="s">
        <v>310</v>
      </c>
      <c r="B16" s="476">
        <v>6</v>
      </c>
    </row>
    <row r="17" spans="1:2" x14ac:dyDescent="0.25">
      <c r="A17" s="476" t="s">
        <v>289</v>
      </c>
      <c r="B17" s="476">
        <v>7</v>
      </c>
    </row>
    <row r="18" spans="1:2" x14ac:dyDescent="0.25">
      <c r="A18" s="476" t="s">
        <v>836</v>
      </c>
      <c r="B18" s="476">
        <v>8</v>
      </c>
    </row>
    <row r="20" spans="1:2" x14ac:dyDescent="0.25">
      <c r="A20" s="477" t="s">
        <v>148</v>
      </c>
    </row>
    <row r="21" spans="1:2" x14ac:dyDescent="0.25">
      <c r="A21" s="476" t="s">
        <v>363</v>
      </c>
      <c r="B21" s="476">
        <v>9</v>
      </c>
    </row>
    <row r="22" spans="1:2" x14ac:dyDescent="0.25">
      <c r="A22" s="1" t="s">
        <v>946</v>
      </c>
      <c r="B22" s="476">
        <v>10</v>
      </c>
    </row>
    <row r="23" spans="1:2" x14ac:dyDescent="0.25">
      <c r="A23" s="476" t="s">
        <v>724</v>
      </c>
      <c r="B23" s="476">
        <v>11</v>
      </c>
    </row>
    <row r="24" spans="1:2" x14ac:dyDescent="0.25">
      <c r="A24" s="476" t="s">
        <v>715</v>
      </c>
      <c r="B24" s="476">
        <v>12</v>
      </c>
    </row>
    <row r="25" spans="1:2" x14ac:dyDescent="0.25">
      <c r="A25" s="476" t="s">
        <v>716</v>
      </c>
      <c r="B25" s="476">
        <v>13</v>
      </c>
    </row>
    <row r="26" spans="1:2" x14ac:dyDescent="0.25">
      <c r="A26" s="476" t="s">
        <v>376</v>
      </c>
      <c r="B26" s="476">
        <v>14</v>
      </c>
    </row>
    <row r="27" spans="1:2" x14ac:dyDescent="0.25">
      <c r="A27" s="476" t="s">
        <v>400</v>
      </c>
      <c r="B27" s="476">
        <v>15</v>
      </c>
    </row>
    <row r="28" spans="1:2" x14ac:dyDescent="0.25">
      <c r="A28" s="476" t="s">
        <v>399</v>
      </c>
      <c r="B28" s="476">
        <v>16</v>
      </c>
    </row>
    <row r="30" spans="1:2" x14ac:dyDescent="0.25">
      <c r="A30" s="477" t="s">
        <v>150</v>
      </c>
    </row>
    <row r="31" spans="1:2" x14ac:dyDescent="0.25">
      <c r="A31" s="476" t="s">
        <v>717</v>
      </c>
      <c r="B31" s="476">
        <v>17</v>
      </c>
    </row>
    <row r="33" spans="1:2" x14ac:dyDescent="0.25">
      <c r="A33" s="477" t="s">
        <v>443</v>
      </c>
    </row>
    <row r="34" spans="1:2" x14ac:dyDescent="0.25">
      <c r="A34" s="478" t="s">
        <v>442</v>
      </c>
      <c r="B34" s="476">
        <v>18</v>
      </c>
    </row>
    <row r="36" spans="1:2" x14ac:dyDescent="0.25">
      <c r="A36" s="477" t="s">
        <v>444</v>
      </c>
    </row>
    <row r="37" spans="1:2" x14ac:dyDescent="0.25">
      <c r="A37" s="479" t="s">
        <v>704</v>
      </c>
      <c r="B37" s="476">
        <v>19</v>
      </c>
    </row>
    <row r="38" spans="1:2" x14ac:dyDescent="0.25">
      <c r="A38" s="479" t="s">
        <v>705</v>
      </c>
      <c r="B38" s="476">
        <v>20</v>
      </c>
    </row>
    <row r="39" spans="1:2" x14ac:dyDescent="0.25">
      <c r="A39" s="479" t="s">
        <v>706</v>
      </c>
      <c r="B39" s="476">
        <v>21</v>
      </c>
    </row>
    <row r="40" spans="1:2" x14ac:dyDescent="0.25">
      <c r="A40" s="480"/>
    </row>
    <row r="41" spans="1:2" x14ac:dyDescent="0.25">
      <c r="A41" s="477" t="s">
        <v>703</v>
      </c>
    </row>
    <row r="42" spans="1:2" x14ac:dyDescent="0.25">
      <c r="A42" s="476" t="s">
        <v>610</v>
      </c>
      <c r="B42" s="476">
        <v>22</v>
      </c>
    </row>
    <row r="43" spans="1:2" x14ac:dyDescent="0.25">
      <c r="A43" s="476" t="s">
        <v>653</v>
      </c>
      <c r="B43" s="476">
        <v>23</v>
      </c>
    </row>
    <row r="45" spans="1:2" x14ac:dyDescent="0.25">
      <c r="A45" s="477" t="s">
        <v>435</v>
      </c>
    </row>
    <row r="46" spans="1:2" x14ac:dyDescent="0.25">
      <c r="A46" s="476" t="s">
        <v>434</v>
      </c>
      <c r="B46" s="476">
        <v>24</v>
      </c>
    </row>
    <row r="47" spans="1:2" x14ac:dyDescent="0.25">
      <c r="A47" s="476" t="s">
        <v>437</v>
      </c>
      <c r="B47" s="476">
        <v>25</v>
      </c>
    </row>
    <row r="48" spans="1:2" x14ac:dyDescent="0.25">
      <c r="A48" s="476" t="s">
        <v>436</v>
      </c>
      <c r="B48" s="476">
        <v>26</v>
      </c>
    </row>
    <row r="50" spans="1:3" x14ac:dyDescent="0.25">
      <c r="A50" s="477" t="s">
        <v>814</v>
      </c>
    </row>
    <row r="51" spans="1:3" x14ac:dyDescent="0.25">
      <c r="A51" s="479" t="s">
        <v>718</v>
      </c>
      <c r="B51" s="466">
        <v>27</v>
      </c>
    </row>
    <row r="52" spans="1:3" ht="30" x14ac:dyDescent="0.25">
      <c r="A52" s="481" t="s">
        <v>719</v>
      </c>
      <c r="B52" s="476">
        <v>28</v>
      </c>
      <c r="C52"/>
    </row>
    <row r="54" spans="1:3" x14ac:dyDescent="0.25">
      <c r="A54" s="477" t="s">
        <v>815</v>
      </c>
    </row>
    <row r="55" spans="1:3" ht="18" customHeight="1" x14ac:dyDescent="0.25">
      <c r="A55" s="476" t="s">
        <v>742</v>
      </c>
      <c r="B55" s="476">
        <v>29</v>
      </c>
    </row>
    <row r="59" spans="1:3" x14ac:dyDescent="0.25">
      <c r="A59" s="477" t="s">
        <v>748</v>
      </c>
    </row>
    <row r="60" spans="1:3" x14ac:dyDescent="0.25">
      <c r="A60" s="476" t="s">
        <v>364</v>
      </c>
    </row>
    <row r="61" spans="1:3" x14ac:dyDescent="0.25">
      <c r="A61" s="479" t="s">
        <v>725</v>
      </c>
    </row>
    <row r="62" spans="1:3" x14ac:dyDescent="0.25">
      <c r="A62" s="479" t="s">
        <v>723</v>
      </c>
    </row>
    <row r="63" spans="1:3" x14ac:dyDescent="0.25">
      <c r="A63" s="476" t="s">
        <v>720</v>
      </c>
    </row>
    <row r="64" spans="1:3" x14ac:dyDescent="0.25">
      <c r="A64" s="476" t="s">
        <v>721</v>
      </c>
    </row>
    <row r="65" spans="1:1" ht="15" customHeight="1" x14ac:dyDescent="0.25">
      <c r="A65" s="483" t="s">
        <v>147</v>
      </c>
    </row>
    <row r="66" spans="1:1" x14ac:dyDescent="0.25">
      <c r="A66" s="476" t="s">
        <v>709</v>
      </c>
    </row>
    <row r="67" spans="1:1" x14ac:dyDescent="0.25">
      <c r="A67" s="476" t="s">
        <v>710</v>
      </c>
    </row>
    <row r="68" spans="1:1" x14ac:dyDescent="0.25">
      <c r="A68" s="476" t="s">
        <v>711</v>
      </c>
    </row>
    <row r="69" spans="1:1" x14ac:dyDescent="0.25">
      <c r="A69" s="476" t="s">
        <v>149</v>
      </c>
    </row>
    <row r="70" spans="1:1" x14ac:dyDescent="0.25">
      <c r="A70" s="476" t="s">
        <v>713</v>
      </c>
    </row>
    <row r="71" spans="1:1" x14ac:dyDescent="0.25">
      <c r="A71" s="476" t="s">
        <v>714</v>
      </c>
    </row>
    <row r="72" spans="1:1" x14ac:dyDescent="0.25">
      <c r="A72" s="482" t="s">
        <v>739</v>
      </c>
    </row>
    <row r="73" spans="1:1" x14ac:dyDescent="0.25">
      <c r="A73" s="482" t="s">
        <v>740</v>
      </c>
    </row>
    <row r="74" spans="1:1" x14ac:dyDescent="0.25">
      <c r="A74" s="482" t="s">
        <v>741</v>
      </c>
    </row>
    <row r="75" spans="1:1" x14ac:dyDescent="0.25">
      <c r="A75" s="482" t="s">
        <v>734</v>
      </c>
    </row>
    <row r="76" spans="1:1" x14ac:dyDescent="0.25">
      <c r="A76" s="482" t="s">
        <v>735</v>
      </c>
    </row>
    <row r="77" spans="1:1" x14ac:dyDescent="0.25">
      <c r="A77" s="482" t="s">
        <v>736</v>
      </c>
    </row>
    <row r="78" spans="1:1" x14ac:dyDescent="0.25">
      <c r="A78" s="482" t="s">
        <v>737</v>
      </c>
    </row>
    <row r="79" spans="1:1" x14ac:dyDescent="0.25">
      <c r="A79" s="482" t="s">
        <v>738</v>
      </c>
    </row>
    <row r="80" spans="1:1" x14ac:dyDescent="0.25">
      <c r="A80" s="466" t="s">
        <v>722</v>
      </c>
    </row>
    <row r="81" spans="1:1" x14ac:dyDescent="0.25">
      <c r="A81" s="466" t="s">
        <v>726</v>
      </c>
    </row>
    <row r="82" spans="1:1" x14ac:dyDescent="0.25">
      <c r="A82" s="482" t="s">
        <v>727</v>
      </c>
    </row>
    <row r="83" spans="1:1" x14ac:dyDescent="0.25">
      <c r="A83" s="482" t="s">
        <v>728</v>
      </c>
    </row>
    <row r="84" spans="1:1" x14ac:dyDescent="0.25">
      <c r="A84" s="466" t="s">
        <v>729</v>
      </c>
    </row>
    <row r="85" spans="1:1" x14ac:dyDescent="0.25">
      <c r="A85" s="466" t="s">
        <v>730</v>
      </c>
    </row>
    <row r="86" spans="1:1" x14ac:dyDescent="0.25">
      <c r="A86" s="466" t="s">
        <v>731</v>
      </c>
    </row>
    <row r="87" spans="1:1" x14ac:dyDescent="0.25">
      <c r="A87" s="466" t="s">
        <v>732</v>
      </c>
    </row>
    <row r="88" spans="1:1" x14ac:dyDescent="0.25">
      <c r="A88" s="466" t="s">
        <v>733</v>
      </c>
    </row>
  </sheetData>
  <sheetProtection sheet="1" objects="1" scenarios="1"/>
  <pageMargins left="0.70866141732283472" right="0.70866141732283472" top="0.74803149606299213" bottom="0.74803149606299213" header="0.31496062992125984" footer="0.31496062992125984"/>
  <pageSetup paperSize="9"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5A4C7-E59B-4F4F-BAD5-3929FB883DB0}">
  <dimension ref="A1:J17"/>
  <sheetViews>
    <sheetView showGridLines="0" workbookViewId="0">
      <selection activeCell="B15" sqref="B15"/>
    </sheetView>
  </sheetViews>
  <sheetFormatPr defaultRowHeight="15" x14ac:dyDescent="0.25"/>
  <cols>
    <col min="1" max="1" width="4" customWidth="1"/>
    <col min="2" max="2" width="23.85546875" customWidth="1"/>
    <col min="3" max="10" width="14.42578125" customWidth="1"/>
  </cols>
  <sheetData>
    <row r="1" spans="1:10" ht="20.25" x14ac:dyDescent="0.3">
      <c r="A1" s="6" t="s">
        <v>749</v>
      </c>
    </row>
    <row r="2" spans="1:10" ht="20.25" x14ac:dyDescent="0.3">
      <c r="A2" s="7" t="s">
        <v>750</v>
      </c>
      <c r="B2" s="356"/>
    </row>
    <row r="4" spans="1:10" x14ac:dyDescent="0.25">
      <c r="B4" s="353"/>
      <c r="C4" s="355" t="s">
        <v>2</v>
      </c>
      <c r="D4" s="355" t="s">
        <v>3</v>
      </c>
      <c r="E4" s="355" t="s">
        <v>4</v>
      </c>
      <c r="F4" s="355" t="s">
        <v>5</v>
      </c>
      <c r="G4" s="355" t="s">
        <v>6</v>
      </c>
      <c r="H4" s="355" t="s">
        <v>12</v>
      </c>
      <c r="I4" s="355" t="s">
        <v>13</v>
      </c>
      <c r="J4" s="355" t="s">
        <v>14</v>
      </c>
    </row>
    <row r="5" spans="1:10" x14ac:dyDescent="0.25">
      <c r="B5" s="353"/>
      <c r="C5" s="575" t="s">
        <v>751</v>
      </c>
      <c r="D5" s="575"/>
      <c r="E5" s="575"/>
      <c r="F5" s="575"/>
      <c r="G5" s="577" t="s">
        <v>752</v>
      </c>
      <c r="H5" s="578"/>
      <c r="I5" s="578"/>
      <c r="J5" s="579"/>
    </row>
    <row r="6" spans="1:10" ht="36" customHeight="1" x14ac:dyDescent="0.25">
      <c r="A6" s="53"/>
      <c r="B6" s="580" t="s">
        <v>753</v>
      </c>
      <c r="C6" s="575" t="s">
        <v>754</v>
      </c>
      <c r="D6" s="575"/>
      <c r="E6" s="575" t="s">
        <v>755</v>
      </c>
      <c r="F6" s="575"/>
      <c r="G6" s="577" t="s">
        <v>754</v>
      </c>
      <c r="H6" s="579"/>
      <c r="I6" s="577" t="s">
        <v>755</v>
      </c>
      <c r="J6" s="579"/>
    </row>
    <row r="7" spans="1:10" x14ac:dyDescent="0.25">
      <c r="A7" s="53"/>
      <c r="B7" s="580"/>
      <c r="C7" s="355" t="s">
        <v>756</v>
      </c>
      <c r="D7" s="355" t="s">
        <v>757</v>
      </c>
      <c r="E7" s="355" t="s">
        <v>756</v>
      </c>
      <c r="F7" s="355" t="s">
        <v>757</v>
      </c>
      <c r="G7" s="354" t="s">
        <v>756</v>
      </c>
      <c r="H7" s="354" t="s">
        <v>757</v>
      </c>
      <c r="I7" s="354" t="s">
        <v>756</v>
      </c>
      <c r="J7" s="354" t="s">
        <v>757</v>
      </c>
    </row>
    <row r="8" spans="1:10" ht="25.5" x14ac:dyDescent="0.25">
      <c r="A8" s="357">
        <v>1</v>
      </c>
      <c r="B8" s="21" t="s">
        <v>758</v>
      </c>
      <c r="C8" s="358"/>
      <c r="D8" s="358"/>
      <c r="E8" s="358"/>
      <c r="F8" s="358"/>
      <c r="G8" s="358"/>
      <c r="H8" s="358"/>
      <c r="I8" s="358"/>
      <c r="J8" s="358"/>
    </row>
    <row r="9" spans="1:10" x14ac:dyDescent="0.25">
      <c r="A9" s="357">
        <v>2</v>
      </c>
      <c r="B9" s="21" t="s">
        <v>759</v>
      </c>
      <c r="C9" s="358"/>
      <c r="D9" s="358"/>
      <c r="E9" s="358"/>
      <c r="F9" s="358"/>
      <c r="G9" s="358"/>
      <c r="H9" s="358"/>
      <c r="I9" s="358"/>
      <c r="J9" s="358"/>
    </row>
    <row r="10" spans="1:10" x14ac:dyDescent="0.25">
      <c r="A10" s="357">
        <v>3</v>
      </c>
      <c r="B10" s="21" t="s">
        <v>760</v>
      </c>
      <c r="C10" s="358"/>
      <c r="D10" s="358"/>
      <c r="E10" s="358"/>
      <c r="F10" s="358"/>
      <c r="G10" s="358"/>
      <c r="H10" s="358"/>
      <c r="I10" s="358"/>
      <c r="J10" s="358"/>
    </row>
    <row r="11" spans="1:10" x14ac:dyDescent="0.25">
      <c r="A11" s="357">
        <v>4</v>
      </c>
      <c r="B11" s="21" t="s">
        <v>761</v>
      </c>
      <c r="C11" s="358"/>
      <c r="D11" s="358"/>
      <c r="E11" s="358"/>
      <c r="F11" s="358"/>
      <c r="G11" s="358"/>
      <c r="H11" s="358"/>
      <c r="I11" s="358"/>
      <c r="J11" s="358"/>
    </row>
    <row r="12" spans="1:10" ht="25.5" x14ac:dyDescent="0.25">
      <c r="A12" s="357">
        <v>5</v>
      </c>
      <c r="B12" s="21" t="s">
        <v>762</v>
      </c>
      <c r="C12" s="358"/>
      <c r="D12" s="358"/>
      <c r="E12" s="358"/>
      <c r="F12" s="358"/>
      <c r="G12" s="358"/>
      <c r="H12" s="358"/>
      <c r="I12" s="358"/>
      <c r="J12" s="358"/>
    </row>
    <row r="13" spans="1:10" x14ac:dyDescent="0.25">
      <c r="A13" s="357">
        <v>6</v>
      </c>
      <c r="B13" s="21" t="s">
        <v>763</v>
      </c>
      <c r="C13" s="358"/>
      <c r="D13" s="358"/>
      <c r="E13" s="358"/>
      <c r="F13" s="358"/>
      <c r="G13" s="358"/>
      <c r="H13" s="358"/>
      <c r="I13" s="358"/>
      <c r="J13" s="358"/>
    </row>
    <row r="14" spans="1:10" x14ac:dyDescent="0.25">
      <c r="A14" s="357">
        <v>7</v>
      </c>
      <c r="B14" s="21" t="s">
        <v>409</v>
      </c>
      <c r="C14" s="358"/>
      <c r="D14" s="358"/>
      <c r="E14" s="358"/>
      <c r="F14" s="358"/>
      <c r="G14" s="358"/>
      <c r="H14" s="358"/>
      <c r="I14" s="358"/>
      <c r="J14" s="358"/>
    </row>
    <row r="15" spans="1:10" x14ac:dyDescent="0.25">
      <c r="A15" s="357">
        <v>8</v>
      </c>
      <c r="B15" s="21" t="s">
        <v>764</v>
      </c>
      <c r="C15" s="358"/>
      <c r="D15" s="358"/>
      <c r="E15" s="358"/>
      <c r="F15" s="358"/>
      <c r="G15" s="358"/>
      <c r="H15" s="358"/>
      <c r="I15" s="358"/>
      <c r="J15" s="358"/>
    </row>
    <row r="16" spans="1:10" x14ac:dyDescent="0.25">
      <c r="A16" s="256">
        <v>9</v>
      </c>
      <c r="B16" s="89" t="s">
        <v>0</v>
      </c>
      <c r="C16" s="359"/>
      <c r="D16" s="359"/>
      <c r="E16" s="359"/>
      <c r="F16" s="359"/>
      <c r="G16" s="359"/>
      <c r="H16" s="359"/>
      <c r="I16" s="359"/>
      <c r="J16" s="359"/>
    </row>
    <row r="17" spans="2:10" x14ac:dyDescent="0.25">
      <c r="B17" s="78"/>
      <c r="C17" s="360"/>
      <c r="D17" s="360"/>
      <c r="E17" s="360"/>
      <c r="F17" s="360"/>
      <c r="G17" s="360"/>
      <c r="H17" s="360"/>
      <c r="I17" s="360"/>
      <c r="J17" s="360"/>
    </row>
  </sheetData>
  <sheetProtection sheet="1" objects="1" scenarios="1"/>
  <mergeCells count="7">
    <mergeCell ref="C5:F5"/>
    <mergeCell ref="G5:J5"/>
    <mergeCell ref="B6:B7"/>
    <mergeCell ref="C6:D6"/>
    <mergeCell ref="E6:F6"/>
    <mergeCell ref="G6:H6"/>
    <mergeCell ref="I6:J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DDEC1-FB73-4157-A1D3-9AE1541DDC94}">
  <sheetPr>
    <pageSetUpPr fitToPage="1"/>
  </sheetPr>
  <dimension ref="A2:AA45"/>
  <sheetViews>
    <sheetView showGridLines="0" showZeros="0" workbookViewId="0">
      <selection activeCell="B15" sqref="B15"/>
    </sheetView>
  </sheetViews>
  <sheetFormatPr defaultRowHeight="15" x14ac:dyDescent="0.25"/>
  <cols>
    <col min="1" max="1" width="11.85546875" customWidth="1"/>
    <col min="2" max="2" width="26.7109375" customWidth="1"/>
    <col min="3" max="17" width="15.140625" customWidth="1"/>
  </cols>
  <sheetData>
    <row r="2" spans="1:27" x14ac:dyDescent="0.25">
      <c r="A2" s="95" t="s">
        <v>311</v>
      </c>
    </row>
    <row r="3" spans="1:27" ht="15.75" x14ac:dyDescent="0.25">
      <c r="A3" s="96"/>
      <c r="B3" s="97"/>
      <c r="C3" s="97"/>
      <c r="D3" s="97"/>
      <c r="E3" s="97"/>
      <c r="F3" s="97"/>
      <c r="G3" s="97"/>
      <c r="H3" s="97"/>
      <c r="I3" s="97"/>
      <c r="J3" s="97"/>
      <c r="K3" s="97"/>
      <c r="L3" s="97"/>
      <c r="M3" s="97"/>
      <c r="N3" s="97"/>
      <c r="O3" s="97"/>
      <c r="P3" s="97"/>
      <c r="Q3" s="97"/>
    </row>
    <row r="4" spans="1:27" ht="16.5" thickBot="1" x14ac:dyDescent="0.3">
      <c r="A4" s="96"/>
      <c r="B4" s="97"/>
      <c r="C4" s="97"/>
      <c r="D4" s="97"/>
      <c r="E4" s="97"/>
      <c r="F4" s="97"/>
      <c r="G4" s="97"/>
      <c r="H4" s="97"/>
      <c r="I4" s="97"/>
      <c r="J4" s="97"/>
      <c r="K4" s="97"/>
      <c r="L4" s="97"/>
      <c r="M4" s="97"/>
      <c r="N4" s="97"/>
      <c r="O4" s="97"/>
      <c r="P4" s="97"/>
      <c r="Q4" s="97"/>
    </row>
    <row r="5" spans="1:27" ht="16.5" thickBot="1" x14ac:dyDescent="0.3">
      <c r="A5" s="98"/>
      <c r="B5" s="98"/>
      <c r="C5" s="99" t="s">
        <v>2</v>
      </c>
      <c r="D5" s="100" t="s">
        <v>3</v>
      </c>
      <c r="E5" s="100" t="s">
        <v>4</v>
      </c>
      <c r="F5" s="100" t="s">
        <v>5</v>
      </c>
      <c r="G5" s="100" t="s">
        <v>6</v>
      </c>
      <c r="H5" s="100" t="s">
        <v>12</v>
      </c>
      <c r="I5" s="100" t="s">
        <v>13</v>
      </c>
      <c r="J5" s="100" t="s">
        <v>14</v>
      </c>
      <c r="K5" s="100" t="s">
        <v>15</v>
      </c>
      <c r="L5" s="100" t="s">
        <v>16</v>
      </c>
      <c r="M5" s="100" t="s">
        <v>17</v>
      </c>
      <c r="N5" s="100" t="s">
        <v>312</v>
      </c>
      <c r="O5" s="100" t="s">
        <v>313</v>
      </c>
      <c r="P5" s="100" t="s">
        <v>314</v>
      </c>
      <c r="Q5" s="100" t="s">
        <v>315</v>
      </c>
    </row>
    <row r="6" spans="1:27" ht="42.75" thickBot="1" x14ac:dyDescent="0.3">
      <c r="A6" s="98"/>
      <c r="B6" s="98"/>
      <c r="C6" s="584" t="s">
        <v>316</v>
      </c>
      <c r="D6" s="585"/>
      <c r="E6" s="585"/>
      <c r="F6" s="585"/>
      <c r="G6" s="585"/>
      <c r="H6" s="586"/>
      <c r="I6" s="581" t="s">
        <v>317</v>
      </c>
      <c r="J6" s="582"/>
      <c r="K6" s="582"/>
      <c r="L6" s="582"/>
      <c r="M6" s="582"/>
      <c r="N6" s="583"/>
      <c r="O6" s="104" t="s">
        <v>318</v>
      </c>
      <c r="P6" s="101" t="s">
        <v>319</v>
      </c>
      <c r="Q6" s="103"/>
    </row>
    <row r="7" spans="1:27" ht="116.25" thickBot="1" x14ac:dyDescent="0.3">
      <c r="A7" s="98"/>
      <c r="B7" s="98"/>
      <c r="C7" s="105" t="s">
        <v>320</v>
      </c>
      <c r="D7" s="106"/>
      <c r="E7" s="107"/>
      <c r="F7" s="108" t="s">
        <v>321</v>
      </c>
      <c r="G7" s="106"/>
      <c r="H7" s="107"/>
      <c r="I7" s="108" t="s">
        <v>322</v>
      </c>
      <c r="J7" s="106"/>
      <c r="K7" s="107"/>
      <c r="L7" s="108" t="s">
        <v>323</v>
      </c>
      <c r="M7" s="106"/>
      <c r="N7" s="107"/>
      <c r="O7" s="109"/>
      <c r="P7" s="110" t="s">
        <v>324</v>
      </c>
      <c r="Q7" s="110" t="s">
        <v>325</v>
      </c>
    </row>
    <row r="8" spans="1:27" ht="16.5" thickBot="1" x14ac:dyDescent="0.3">
      <c r="A8" s="98"/>
      <c r="B8" s="111"/>
      <c r="C8" s="112"/>
      <c r="D8" s="100" t="s">
        <v>360</v>
      </c>
      <c r="E8" s="100" t="s">
        <v>361</v>
      </c>
      <c r="F8" s="112"/>
      <c r="G8" s="100" t="s">
        <v>361</v>
      </c>
      <c r="H8" s="100" t="s">
        <v>362</v>
      </c>
      <c r="I8" s="114"/>
      <c r="J8" s="100" t="s">
        <v>360</v>
      </c>
      <c r="K8" s="100" t="s">
        <v>361</v>
      </c>
      <c r="L8" s="115"/>
      <c r="M8" s="100" t="s">
        <v>361</v>
      </c>
      <c r="N8" s="100" t="s">
        <v>362</v>
      </c>
      <c r="O8" s="112"/>
      <c r="P8" s="116"/>
      <c r="Q8" s="116"/>
    </row>
    <row r="9" spans="1:27" ht="32.25" thickBot="1" x14ac:dyDescent="0.3">
      <c r="A9" s="117" t="s">
        <v>326</v>
      </c>
      <c r="B9" s="113" t="s">
        <v>327</v>
      </c>
      <c r="C9" s="520">
        <v>1506252</v>
      </c>
      <c r="D9" s="521">
        <v>1506252</v>
      </c>
      <c r="E9" s="521">
        <v>0</v>
      </c>
      <c r="F9" s="520">
        <v>0</v>
      </c>
      <c r="G9" s="521">
        <v>0</v>
      </c>
      <c r="H9" s="521">
        <v>0</v>
      </c>
      <c r="I9" s="521">
        <v>0</v>
      </c>
      <c r="J9" s="520">
        <v>0</v>
      </c>
      <c r="K9" s="520">
        <v>0</v>
      </c>
      <c r="L9" s="520">
        <v>0</v>
      </c>
      <c r="M9" s="520">
        <v>0</v>
      </c>
      <c r="N9" s="520">
        <v>0</v>
      </c>
      <c r="O9" s="520"/>
      <c r="P9" s="521"/>
      <c r="Q9" s="521"/>
      <c r="R9" s="127"/>
      <c r="S9" s="127"/>
      <c r="T9" s="125"/>
      <c r="U9" s="125"/>
      <c r="V9" s="125"/>
      <c r="W9" s="125"/>
      <c r="X9" s="125"/>
      <c r="Y9" s="125"/>
      <c r="Z9" s="125"/>
      <c r="AA9" s="125"/>
    </row>
    <row r="10" spans="1:27" ht="15.75" thickBot="1" x14ac:dyDescent="0.3">
      <c r="A10" s="117" t="s">
        <v>328</v>
      </c>
      <c r="B10" s="113" t="s">
        <v>329</v>
      </c>
      <c r="C10" s="520">
        <f t="shared" ref="C10:Q10" si="0">C11+C12+C13+C14+C15+C17</f>
        <v>6883805</v>
      </c>
      <c r="D10" s="520">
        <f t="shared" si="0"/>
        <v>5775989</v>
      </c>
      <c r="E10" s="520">
        <f t="shared" si="0"/>
        <v>1107815</v>
      </c>
      <c r="F10" s="520">
        <f t="shared" si="0"/>
        <v>593556</v>
      </c>
      <c r="G10" s="520">
        <f t="shared" si="0"/>
        <v>29580</v>
      </c>
      <c r="H10" s="520">
        <f t="shared" si="0"/>
        <v>558135</v>
      </c>
      <c r="I10" s="520">
        <f t="shared" si="0"/>
        <v>109428</v>
      </c>
      <c r="J10" s="520">
        <f t="shared" si="0"/>
        <v>43029</v>
      </c>
      <c r="K10" s="520">
        <f t="shared" si="0"/>
        <v>66398</v>
      </c>
      <c r="L10" s="520">
        <f t="shared" si="0"/>
        <v>214810</v>
      </c>
      <c r="M10" s="520">
        <f t="shared" si="0"/>
        <v>1274</v>
      </c>
      <c r="N10" s="520">
        <f t="shared" si="0"/>
        <v>213324</v>
      </c>
      <c r="O10" s="520">
        <f t="shared" si="0"/>
        <v>0</v>
      </c>
      <c r="P10" s="520">
        <f t="shared" si="0"/>
        <v>6622684.2569999993</v>
      </c>
      <c r="Q10" s="520">
        <f t="shared" si="0"/>
        <v>446211.97500000003</v>
      </c>
      <c r="R10" s="127"/>
      <c r="S10" s="127"/>
      <c r="T10" s="125"/>
      <c r="U10" s="125"/>
      <c r="V10" s="125"/>
      <c r="W10" s="125"/>
      <c r="X10" s="125"/>
      <c r="Y10" s="125"/>
      <c r="Z10" s="125"/>
      <c r="AA10" s="125"/>
    </row>
    <row r="11" spans="1:27" ht="15.75" thickBot="1" x14ac:dyDescent="0.3">
      <c r="A11" s="119" t="s">
        <v>330</v>
      </c>
      <c r="B11" s="120" t="s">
        <v>331</v>
      </c>
      <c r="C11" s="126">
        <v>0</v>
      </c>
      <c r="D11" s="126">
        <v>0</v>
      </c>
      <c r="E11" s="126">
        <v>0</v>
      </c>
      <c r="F11" s="521">
        <v>0</v>
      </c>
      <c r="G11" s="521">
        <v>0</v>
      </c>
      <c r="H11" s="521">
        <v>0</v>
      </c>
      <c r="I11" s="521">
        <v>0</v>
      </c>
      <c r="J11" s="521">
        <v>0</v>
      </c>
      <c r="K11" s="521">
        <v>0</v>
      </c>
      <c r="L11" s="521">
        <v>0</v>
      </c>
      <c r="M11" s="521">
        <v>0</v>
      </c>
      <c r="N11" s="521">
        <v>0</v>
      </c>
      <c r="O11" s="521">
        <v>0</v>
      </c>
      <c r="P11" s="521">
        <v>0</v>
      </c>
      <c r="Q11" s="521">
        <v>0</v>
      </c>
      <c r="R11" s="127"/>
      <c r="S11" s="127"/>
      <c r="T11" s="125"/>
      <c r="U11" s="125"/>
      <c r="V11" s="125"/>
      <c r="W11" s="125"/>
      <c r="X11" s="125"/>
      <c r="Y11" s="125"/>
      <c r="Z11" s="125"/>
      <c r="AA11" s="125"/>
    </row>
    <row r="12" spans="1:27" ht="15.75" thickBot="1" x14ac:dyDescent="0.3">
      <c r="A12" s="119" t="s">
        <v>332</v>
      </c>
      <c r="B12" s="120" t="s">
        <v>333</v>
      </c>
      <c r="C12" s="126">
        <v>56</v>
      </c>
      <c r="D12" s="126">
        <v>56</v>
      </c>
      <c r="E12" s="126">
        <v>0</v>
      </c>
      <c r="F12" s="521">
        <v>0</v>
      </c>
      <c r="G12" s="521">
        <v>0</v>
      </c>
      <c r="H12" s="521">
        <v>0</v>
      </c>
      <c r="I12" s="521">
        <v>2</v>
      </c>
      <c r="J12" s="521">
        <v>2</v>
      </c>
      <c r="K12" s="521">
        <v>0</v>
      </c>
      <c r="L12" s="521">
        <v>0</v>
      </c>
      <c r="M12" s="521">
        <v>0</v>
      </c>
      <c r="N12" s="521">
        <v>0</v>
      </c>
      <c r="O12" s="521">
        <v>0</v>
      </c>
      <c r="P12" s="521">
        <v>0</v>
      </c>
      <c r="Q12" s="521">
        <v>0</v>
      </c>
      <c r="R12" s="127"/>
      <c r="S12" s="127"/>
      <c r="T12" s="125"/>
      <c r="U12" s="125"/>
      <c r="V12" s="125"/>
      <c r="W12" s="125"/>
      <c r="X12" s="125"/>
      <c r="Y12" s="125"/>
      <c r="Z12" s="125"/>
      <c r="AA12" s="125"/>
    </row>
    <row r="13" spans="1:27" ht="15.75" thickBot="1" x14ac:dyDescent="0.3">
      <c r="A13" s="119" t="s">
        <v>334</v>
      </c>
      <c r="B13" s="120" t="s">
        <v>335</v>
      </c>
      <c r="C13" s="126">
        <v>0</v>
      </c>
      <c r="D13" s="126">
        <v>0</v>
      </c>
      <c r="E13" s="126">
        <v>0</v>
      </c>
      <c r="F13" s="521">
        <v>0</v>
      </c>
      <c r="G13" s="521">
        <v>0</v>
      </c>
      <c r="H13" s="521">
        <v>0</v>
      </c>
      <c r="I13" s="521">
        <v>0</v>
      </c>
      <c r="J13" s="521">
        <v>0</v>
      </c>
      <c r="K13" s="521">
        <v>0</v>
      </c>
      <c r="L13" s="521">
        <v>0</v>
      </c>
      <c r="M13" s="521">
        <v>0</v>
      </c>
      <c r="N13" s="521">
        <v>0</v>
      </c>
      <c r="O13" s="521">
        <v>0</v>
      </c>
      <c r="P13" s="521">
        <v>0</v>
      </c>
      <c r="Q13" s="521">
        <v>0</v>
      </c>
      <c r="R13" s="127"/>
      <c r="S13" s="127"/>
      <c r="T13" s="125"/>
      <c r="U13" s="125"/>
      <c r="V13" s="125"/>
      <c r="W13" s="125"/>
      <c r="X13" s="125"/>
      <c r="Y13" s="125"/>
      <c r="Z13" s="125"/>
      <c r="AA13" s="125"/>
    </row>
    <row r="14" spans="1:27" ht="15.75" thickBot="1" x14ac:dyDescent="0.3">
      <c r="A14" s="119" t="s">
        <v>336</v>
      </c>
      <c r="B14" s="120" t="s">
        <v>337</v>
      </c>
      <c r="C14" s="126">
        <v>582423</v>
      </c>
      <c r="D14" s="126">
        <v>521015</v>
      </c>
      <c r="E14" s="126">
        <v>61408</v>
      </c>
      <c r="F14" s="521">
        <v>17214</v>
      </c>
      <c r="G14" s="521">
        <v>4582</v>
      </c>
      <c r="H14" s="521">
        <v>12632</v>
      </c>
      <c r="I14" s="521">
        <v>11254</v>
      </c>
      <c r="J14" s="521">
        <v>6530</v>
      </c>
      <c r="K14" s="521">
        <v>4724</v>
      </c>
      <c r="L14" s="521">
        <v>10698</v>
      </c>
      <c r="M14" s="521">
        <v>9</v>
      </c>
      <c r="N14" s="521">
        <v>10689</v>
      </c>
      <c r="O14" s="521">
        <v>0</v>
      </c>
      <c r="P14" s="521">
        <v>221191.74600000001</v>
      </c>
      <c r="Q14" s="521">
        <v>2633.4760000000001</v>
      </c>
      <c r="R14" s="127"/>
      <c r="S14" s="127"/>
      <c r="T14" s="125"/>
      <c r="U14" s="125"/>
      <c r="V14" s="125"/>
      <c r="W14" s="125"/>
      <c r="X14" s="125"/>
      <c r="Y14" s="125"/>
      <c r="Z14" s="125"/>
      <c r="AA14" s="125"/>
    </row>
    <row r="15" spans="1:27" ht="15.75" thickBot="1" x14ac:dyDescent="0.3">
      <c r="A15" s="119" t="s">
        <v>338</v>
      </c>
      <c r="B15" s="120" t="s">
        <v>339</v>
      </c>
      <c r="C15" s="126">
        <v>2552401</v>
      </c>
      <c r="D15" s="126">
        <v>1982194</v>
      </c>
      <c r="E15" s="126">
        <v>570207</v>
      </c>
      <c r="F15" s="521">
        <v>329582</v>
      </c>
      <c r="G15" s="521">
        <v>11618</v>
      </c>
      <c r="H15" s="521">
        <v>316049</v>
      </c>
      <c r="I15" s="521">
        <v>62504</v>
      </c>
      <c r="J15" s="521">
        <v>22107</v>
      </c>
      <c r="K15" s="521">
        <v>40397</v>
      </c>
      <c r="L15" s="521">
        <v>95882</v>
      </c>
      <c r="M15" s="521">
        <v>168</v>
      </c>
      <c r="N15" s="521">
        <v>95595</v>
      </c>
      <c r="O15" s="521">
        <v>0</v>
      </c>
      <c r="P15" s="521">
        <v>3481096.6060000001</v>
      </c>
      <c r="Q15" s="521">
        <v>366112.14500000002</v>
      </c>
      <c r="R15" s="127"/>
      <c r="S15" s="127"/>
      <c r="T15" s="125"/>
      <c r="U15" s="125"/>
      <c r="V15" s="125"/>
      <c r="W15" s="125"/>
      <c r="X15" s="125"/>
      <c r="Y15" s="125"/>
      <c r="Z15" s="125"/>
      <c r="AA15" s="125"/>
    </row>
    <row r="16" spans="1:27" ht="15.75" thickBot="1" x14ac:dyDescent="0.3">
      <c r="A16" s="119" t="s">
        <v>340</v>
      </c>
      <c r="B16" s="121" t="s">
        <v>341</v>
      </c>
      <c r="C16" s="126">
        <v>2552401</v>
      </c>
      <c r="D16" s="126">
        <v>1982194</v>
      </c>
      <c r="E16" s="126">
        <v>570207</v>
      </c>
      <c r="F16" s="521">
        <v>329582</v>
      </c>
      <c r="G16" s="521">
        <v>11618</v>
      </c>
      <c r="H16" s="521">
        <v>316049</v>
      </c>
      <c r="I16" s="521">
        <v>62504</v>
      </c>
      <c r="J16" s="521">
        <v>22107</v>
      </c>
      <c r="K16" s="521">
        <v>40397</v>
      </c>
      <c r="L16" s="521">
        <v>95882</v>
      </c>
      <c r="M16" s="521">
        <v>168</v>
      </c>
      <c r="N16" s="521">
        <v>95595</v>
      </c>
      <c r="O16" s="521">
        <v>0</v>
      </c>
      <c r="P16" s="521">
        <v>3481096.6060000001</v>
      </c>
      <c r="Q16" s="521">
        <v>366112.14500000002</v>
      </c>
      <c r="R16" s="127"/>
      <c r="S16" s="127"/>
      <c r="T16" s="125"/>
      <c r="U16" s="125"/>
      <c r="V16" s="125"/>
      <c r="W16" s="125"/>
      <c r="X16" s="125"/>
      <c r="Y16" s="125"/>
      <c r="Z16" s="125"/>
      <c r="AA16" s="125"/>
    </row>
    <row r="17" spans="1:27" ht="15.75" thickBot="1" x14ac:dyDescent="0.3">
      <c r="A17" s="119" t="s">
        <v>342</v>
      </c>
      <c r="B17" s="120" t="s">
        <v>343</v>
      </c>
      <c r="C17" s="126">
        <v>3748925</v>
      </c>
      <c r="D17" s="126">
        <v>3272724</v>
      </c>
      <c r="E17" s="126">
        <v>476200</v>
      </c>
      <c r="F17" s="521">
        <v>246760</v>
      </c>
      <c r="G17" s="521">
        <v>13380</v>
      </c>
      <c r="H17" s="521">
        <v>229454</v>
      </c>
      <c r="I17" s="521">
        <v>35668</v>
      </c>
      <c r="J17" s="521">
        <v>14390</v>
      </c>
      <c r="K17" s="521">
        <v>21277</v>
      </c>
      <c r="L17" s="521">
        <v>108230</v>
      </c>
      <c r="M17" s="521">
        <v>1097</v>
      </c>
      <c r="N17" s="521">
        <v>107040</v>
      </c>
      <c r="O17" s="521">
        <v>0</v>
      </c>
      <c r="P17" s="521">
        <v>2920395.9049999998</v>
      </c>
      <c r="Q17" s="521">
        <v>77466.354000000007</v>
      </c>
      <c r="R17" s="127"/>
      <c r="S17" s="127"/>
      <c r="T17" s="125"/>
      <c r="U17" s="125"/>
      <c r="V17" s="125"/>
      <c r="W17" s="125"/>
      <c r="X17" s="125"/>
      <c r="Y17" s="125"/>
      <c r="Z17" s="125"/>
      <c r="AA17" s="125"/>
    </row>
    <row r="18" spans="1:27" ht="15.75" thickBot="1" x14ac:dyDescent="0.3">
      <c r="A18" s="122" t="s">
        <v>344</v>
      </c>
      <c r="B18" s="118" t="s">
        <v>345</v>
      </c>
      <c r="C18" s="521">
        <f>SUM(C19:C23)</f>
        <v>0</v>
      </c>
      <c r="D18" s="521">
        <f t="shared" ref="D18:Q18" si="1">SUM(D19:D23)</f>
        <v>0</v>
      </c>
      <c r="E18" s="521">
        <f t="shared" si="1"/>
        <v>0</v>
      </c>
      <c r="F18" s="521">
        <f t="shared" si="1"/>
        <v>0</v>
      </c>
      <c r="G18" s="521">
        <f t="shared" si="1"/>
        <v>0</v>
      </c>
      <c r="H18" s="521">
        <f t="shared" si="1"/>
        <v>0</v>
      </c>
      <c r="I18" s="521">
        <f t="shared" si="1"/>
        <v>0</v>
      </c>
      <c r="J18" s="521">
        <f t="shared" si="1"/>
        <v>0</v>
      </c>
      <c r="K18" s="521">
        <f t="shared" si="1"/>
        <v>0</v>
      </c>
      <c r="L18" s="521">
        <f t="shared" si="1"/>
        <v>0</v>
      </c>
      <c r="M18" s="521">
        <f t="shared" si="1"/>
        <v>0</v>
      </c>
      <c r="N18" s="521">
        <f t="shared" si="1"/>
        <v>0</v>
      </c>
      <c r="O18" s="521">
        <f t="shared" si="1"/>
        <v>0</v>
      </c>
      <c r="P18" s="521">
        <f t="shared" si="1"/>
        <v>0</v>
      </c>
      <c r="Q18" s="521">
        <f t="shared" si="1"/>
        <v>0</v>
      </c>
      <c r="R18" s="127"/>
      <c r="S18" s="127"/>
      <c r="T18" s="125"/>
      <c r="U18" s="125"/>
      <c r="V18" s="125"/>
      <c r="W18" s="125"/>
      <c r="X18" s="125"/>
      <c r="Y18" s="125"/>
      <c r="Z18" s="125"/>
      <c r="AA18" s="125"/>
    </row>
    <row r="19" spans="1:27" ht="15.75" thickBot="1" x14ac:dyDescent="0.3">
      <c r="A19" s="119" t="s">
        <v>346</v>
      </c>
      <c r="B19" s="120" t="s">
        <v>331</v>
      </c>
      <c r="C19" s="126">
        <v>0</v>
      </c>
      <c r="D19" s="126">
        <v>0</v>
      </c>
      <c r="E19" s="126">
        <v>0</v>
      </c>
      <c r="F19" s="521">
        <v>0</v>
      </c>
      <c r="G19" s="521">
        <v>0</v>
      </c>
      <c r="H19" s="521">
        <v>0</v>
      </c>
      <c r="I19" s="521">
        <v>0</v>
      </c>
      <c r="J19" s="521">
        <v>0</v>
      </c>
      <c r="K19" s="521">
        <v>0</v>
      </c>
      <c r="L19" s="521">
        <v>0</v>
      </c>
      <c r="M19" s="521">
        <v>0</v>
      </c>
      <c r="N19" s="521">
        <v>0</v>
      </c>
      <c r="O19" s="521">
        <v>0</v>
      </c>
      <c r="P19" s="521">
        <v>0</v>
      </c>
      <c r="Q19" s="521">
        <v>0</v>
      </c>
      <c r="R19" s="127"/>
      <c r="S19" s="127"/>
      <c r="T19" s="125"/>
      <c r="U19" s="125"/>
      <c r="V19" s="125"/>
      <c r="W19" s="125"/>
      <c r="X19" s="125"/>
      <c r="Y19" s="125"/>
      <c r="Z19" s="125"/>
      <c r="AA19" s="125"/>
    </row>
    <row r="20" spans="1:27" ht="15.75" thickBot="1" x14ac:dyDescent="0.3">
      <c r="A20" s="119" t="s">
        <v>347</v>
      </c>
      <c r="B20" s="120" t="s">
        <v>333</v>
      </c>
      <c r="C20" s="126">
        <v>0</v>
      </c>
      <c r="D20" s="126">
        <v>0</v>
      </c>
      <c r="E20" s="126">
        <v>0</v>
      </c>
      <c r="F20" s="521">
        <v>0</v>
      </c>
      <c r="G20" s="521">
        <v>0</v>
      </c>
      <c r="H20" s="521">
        <v>0</v>
      </c>
      <c r="I20" s="521">
        <v>0</v>
      </c>
      <c r="J20" s="521">
        <v>0</v>
      </c>
      <c r="K20" s="521">
        <v>0</v>
      </c>
      <c r="L20" s="521">
        <v>0</v>
      </c>
      <c r="M20" s="521">
        <v>0</v>
      </c>
      <c r="N20" s="521">
        <v>0</v>
      </c>
      <c r="O20" s="521">
        <v>0</v>
      </c>
      <c r="P20" s="521">
        <v>0</v>
      </c>
      <c r="Q20" s="521">
        <v>0</v>
      </c>
      <c r="R20" s="127"/>
      <c r="S20" s="127"/>
      <c r="T20" s="125"/>
      <c r="U20" s="125"/>
      <c r="V20" s="125"/>
      <c r="W20" s="125"/>
      <c r="X20" s="125"/>
      <c r="Y20" s="125"/>
      <c r="Z20" s="125"/>
      <c r="AA20" s="125"/>
    </row>
    <row r="21" spans="1:27" ht="15.75" thickBot="1" x14ac:dyDescent="0.3">
      <c r="A21" s="119" t="s">
        <v>348</v>
      </c>
      <c r="B21" s="120" t="s">
        <v>335</v>
      </c>
      <c r="C21" s="126">
        <v>0</v>
      </c>
      <c r="D21" s="126">
        <v>0</v>
      </c>
      <c r="E21" s="126">
        <v>0</v>
      </c>
      <c r="F21" s="521">
        <v>0</v>
      </c>
      <c r="G21" s="521">
        <v>0</v>
      </c>
      <c r="H21" s="521">
        <v>0</v>
      </c>
      <c r="I21" s="521">
        <v>0</v>
      </c>
      <c r="J21" s="521">
        <v>0</v>
      </c>
      <c r="K21" s="521">
        <v>0</v>
      </c>
      <c r="L21" s="521">
        <v>0</v>
      </c>
      <c r="M21" s="521">
        <v>0</v>
      </c>
      <c r="N21" s="521">
        <v>0</v>
      </c>
      <c r="O21" s="521">
        <v>0</v>
      </c>
      <c r="P21" s="521">
        <v>0</v>
      </c>
      <c r="Q21" s="521">
        <v>0</v>
      </c>
      <c r="R21" s="127"/>
      <c r="S21" s="127"/>
      <c r="T21" s="125"/>
      <c r="U21" s="125"/>
      <c r="V21" s="125"/>
      <c r="W21" s="125"/>
      <c r="X21" s="125"/>
      <c r="Y21" s="125"/>
      <c r="Z21" s="125"/>
      <c r="AA21" s="125"/>
    </row>
    <row r="22" spans="1:27" ht="15.75" thickBot="1" x14ac:dyDescent="0.3">
      <c r="A22" s="119" t="s">
        <v>349</v>
      </c>
      <c r="B22" s="120" t="s">
        <v>337</v>
      </c>
      <c r="C22" s="126">
        <v>0</v>
      </c>
      <c r="D22" s="126">
        <v>0</v>
      </c>
      <c r="E22" s="126">
        <v>0</v>
      </c>
      <c r="F22" s="521">
        <v>0</v>
      </c>
      <c r="G22" s="521">
        <v>0</v>
      </c>
      <c r="H22" s="521">
        <v>0</v>
      </c>
      <c r="I22" s="521">
        <v>0</v>
      </c>
      <c r="J22" s="521">
        <v>0</v>
      </c>
      <c r="K22" s="521">
        <v>0</v>
      </c>
      <c r="L22" s="521">
        <v>0</v>
      </c>
      <c r="M22" s="521">
        <v>0</v>
      </c>
      <c r="N22" s="521">
        <v>0</v>
      </c>
      <c r="O22" s="521">
        <v>0</v>
      </c>
      <c r="P22" s="521">
        <v>0</v>
      </c>
      <c r="Q22" s="521">
        <v>0</v>
      </c>
      <c r="R22" s="127"/>
      <c r="S22" s="127"/>
      <c r="T22" s="125"/>
      <c r="U22" s="125"/>
      <c r="V22" s="125"/>
      <c r="W22" s="125"/>
      <c r="X22" s="125"/>
      <c r="Y22" s="125"/>
      <c r="Z22" s="125"/>
      <c r="AA22" s="125"/>
    </row>
    <row r="23" spans="1:27" ht="15.75" thickBot="1" x14ac:dyDescent="0.3">
      <c r="A23" s="119" t="s">
        <v>350</v>
      </c>
      <c r="B23" s="120" t="s">
        <v>339</v>
      </c>
      <c r="C23" s="126">
        <v>0</v>
      </c>
      <c r="D23" s="126">
        <v>0</v>
      </c>
      <c r="E23" s="126">
        <v>0</v>
      </c>
      <c r="F23" s="521">
        <v>0</v>
      </c>
      <c r="G23" s="521">
        <v>0</v>
      </c>
      <c r="H23" s="521">
        <v>0</v>
      </c>
      <c r="I23" s="521">
        <v>0</v>
      </c>
      <c r="J23" s="521">
        <v>0</v>
      </c>
      <c r="K23" s="521">
        <v>0</v>
      </c>
      <c r="L23" s="521">
        <v>0</v>
      </c>
      <c r="M23" s="521">
        <v>0</v>
      </c>
      <c r="N23" s="521">
        <v>0</v>
      </c>
      <c r="O23" s="521">
        <v>0</v>
      </c>
      <c r="P23" s="521">
        <v>0</v>
      </c>
      <c r="Q23" s="521">
        <v>0</v>
      </c>
      <c r="R23" s="127"/>
      <c r="S23" s="127"/>
      <c r="T23" s="125"/>
      <c r="U23" s="125"/>
      <c r="V23" s="125"/>
      <c r="W23" s="125"/>
      <c r="X23" s="125"/>
      <c r="Y23" s="125"/>
      <c r="Z23" s="125"/>
      <c r="AA23" s="125"/>
    </row>
    <row r="24" spans="1:27" ht="15.75" thickBot="1" x14ac:dyDescent="0.3">
      <c r="A24" s="122" t="s">
        <v>351</v>
      </c>
      <c r="B24" s="118" t="s">
        <v>352</v>
      </c>
      <c r="C24" s="521">
        <f t="shared" ref="C24:N24" si="2">SUM(C25:C30)</f>
        <v>5984448</v>
      </c>
      <c r="D24" s="521">
        <f t="shared" si="2"/>
        <v>5365479</v>
      </c>
      <c r="E24" s="521">
        <f t="shared" si="2"/>
        <v>618968</v>
      </c>
      <c r="F24" s="521">
        <f t="shared" si="2"/>
        <v>107142</v>
      </c>
      <c r="G24" s="521">
        <f t="shared" si="2"/>
        <v>0</v>
      </c>
      <c r="H24" s="521">
        <f t="shared" si="2"/>
        <v>20227</v>
      </c>
      <c r="I24" s="521">
        <f t="shared" si="2"/>
        <v>53026</v>
      </c>
      <c r="J24" s="521">
        <f t="shared" si="2"/>
        <v>38153</v>
      </c>
      <c r="K24" s="521">
        <f t="shared" si="2"/>
        <v>9494</v>
      </c>
      <c r="L24" s="521">
        <f t="shared" si="2"/>
        <v>0</v>
      </c>
      <c r="M24" s="521">
        <f t="shared" si="2"/>
        <v>0</v>
      </c>
      <c r="N24" s="521">
        <f t="shared" si="2"/>
        <v>5380</v>
      </c>
      <c r="O24" s="522"/>
      <c r="P24" s="521">
        <f>SUM(P25:P30)</f>
        <v>0</v>
      </c>
      <c r="Q24" s="521">
        <f>SUM(Q25:Q30)</f>
        <v>0</v>
      </c>
      <c r="R24" s="127"/>
      <c r="S24" s="127"/>
      <c r="T24" s="125"/>
      <c r="U24" s="125"/>
      <c r="V24" s="125"/>
      <c r="W24" s="125"/>
      <c r="X24" s="125"/>
      <c r="Y24" s="125"/>
      <c r="Z24" s="125"/>
      <c r="AA24" s="125"/>
    </row>
    <row r="25" spans="1:27" ht="15.75" thickBot="1" x14ac:dyDescent="0.3">
      <c r="A25" s="119" t="s">
        <v>353</v>
      </c>
      <c r="B25" s="120" t="s">
        <v>331</v>
      </c>
      <c r="C25" s="521"/>
      <c r="D25" s="521"/>
      <c r="E25" s="521"/>
      <c r="F25" s="521"/>
      <c r="G25" s="521"/>
      <c r="H25" s="521"/>
      <c r="I25" s="521"/>
      <c r="J25" s="521"/>
      <c r="K25" s="521"/>
      <c r="L25" s="521"/>
      <c r="M25" s="521"/>
      <c r="N25" s="521"/>
      <c r="O25" s="522"/>
      <c r="P25" s="521"/>
      <c r="Q25" s="521"/>
      <c r="R25" s="127"/>
      <c r="S25" s="127"/>
      <c r="T25" s="125"/>
      <c r="U25" s="125"/>
      <c r="V25" s="125"/>
      <c r="W25" s="125"/>
      <c r="X25" s="125"/>
      <c r="Y25" s="125"/>
      <c r="Z25" s="125"/>
      <c r="AA25" s="125"/>
    </row>
    <row r="26" spans="1:27" ht="15.75" thickBot="1" x14ac:dyDescent="0.3">
      <c r="A26" s="119" t="s">
        <v>354</v>
      </c>
      <c r="B26" s="120" t="s">
        <v>333</v>
      </c>
      <c r="C26" s="521">
        <v>856</v>
      </c>
      <c r="D26" s="521">
        <v>856</v>
      </c>
      <c r="E26" s="521">
        <v>0</v>
      </c>
      <c r="F26" s="521">
        <v>0</v>
      </c>
      <c r="G26" s="521">
        <v>0</v>
      </c>
      <c r="H26" s="521">
        <v>0</v>
      </c>
      <c r="I26" s="521">
        <v>11</v>
      </c>
      <c r="J26" s="521">
        <v>11</v>
      </c>
      <c r="K26" s="521">
        <v>0</v>
      </c>
      <c r="L26" s="521">
        <v>0</v>
      </c>
      <c r="M26" s="521">
        <v>0</v>
      </c>
      <c r="N26" s="521">
        <v>0</v>
      </c>
      <c r="O26" s="522"/>
      <c r="P26" s="521"/>
      <c r="Q26" s="521"/>
      <c r="R26" s="127"/>
      <c r="S26" s="127"/>
      <c r="T26" s="125"/>
      <c r="U26" s="125"/>
      <c r="V26" s="125"/>
      <c r="W26" s="125"/>
      <c r="X26" s="125"/>
      <c r="Y26" s="125"/>
      <c r="Z26" s="125"/>
      <c r="AA26" s="125"/>
    </row>
    <row r="27" spans="1:27" ht="15.75" thickBot="1" x14ac:dyDescent="0.3">
      <c r="A27" s="119" t="s">
        <v>355</v>
      </c>
      <c r="B27" s="120" t="s">
        <v>335</v>
      </c>
      <c r="C27" s="521">
        <v>151369</v>
      </c>
      <c r="D27" s="521">
        <v>151369</v>
      </c>
      <c r="E27" s="521">
        <v>0</v>
      </c>
      <c r="F27" s="521">
        <v>0</v>
      </c>
      <c r="G27" s="521">
        <v>0</v>
      </c>
      <c r="H27" s="521">
        <v>0</v>
      </c>
      <c r="I27" s="521">
        <v>0</v>
      </c>
      <c r="J27" s="521">
        <v>0</v>
      </c>
      <c r="K27" s="521">
        <v>0</v>
      </c>
      <c r="L27" s="521">
        <v>0</v>
      </c>
      <c r="M27" s="521">
        <v>0</v>
      </c>
      <c r="N27" s="521">
        <v>0</v>
      </c>
      <c r="O27" s="522"/>
      <c r="P27" s="521"/>
      <c r="Q27" s="521"/>
      <c r="R27" s="127"/>
      <c r="S27" s="127"/>
      <c r="T27" s="125"/>
      <c r="U27" s="125"/>
      <c r="V27" s="125"/>
      <c r="W27" s="125"/>
      <c r="X27" s="125"/>
      <c r="Y27" s="125"/>
      <c r="Z27" s="125"/>
      <c r="AA27" s="125"/>
    </row>
    <row r="28" spans="1:27" ht="15.75" thickBot="1" x14ac:dyDescent="0.3">
      <c r="A28" s="119" t="s">
        <v>356</v>
      </c>
      <c r="B28" s="120" t="s">
        <v>337</v>
      </c>
      <c r="C28" s="521">
        <v>238133</v>
      </c>
      <c r="D28" s="521">
        <v>221725</v>
      </c>
      <c r="E28" s="521">
        <v>16408</v>
      </c>
      <c r="F28" s="521">
        <v>1190</v>
      </c>
      <c r="G28" s="521">
        <v>0</v>
      </c>
      <c r="H28" s="521">
        <v>612</v>
      </c>
      <c r="I28" s="521">
        <v>457</v>
      </c>
      <c r="J28" s="521">
        <v>272</v>
      </c>
      <c r="K28" s="521">
        <v>168</v>
      </c>
      <c r="L28" s="521">
        <v>0</v>
      </c>
      <c r="M28" s="521">
        <v>0</v>
      </c>
      <c r="N28" s="521">
        <v>19</v>
      </c>
      <c r="O28" s="522"/>
      <c r="P28" s="521"/>
      <c r="Q28" s="521"/>
      <c r="R28" s="127"/>
      <c r="S28" s="127"/>
      <c r="T28" s="125"/>
      <c r="U28" s="125"/>
      <c r="V28" s="125"/>
      <c r="W28" s="125"/>
      <c r="X28" s="125"/>
      <c r="Y28" s="125"/>
      <c r="Z28" s="125"/>
      <c r="AA28" s="125"/>
    </row>
    <row r="29" spans="1:27" ht="15.75" thickBot="1" x14ac:dyDescent="0.3">
      <c r="A29" s="119" t="s">
        <v>357</v>
      </c>
      <c r="B29" s="120" t="s">
        <v>339</v>
      </c>
      <c r="C29" s="521">
        <v>2138555</v>
      </c>
      <c r="D29" s="521">
        <v>1859765</v>
      </c>
      <c r="E29" s="521">
        <v>278789</v>
      </c>
      <c r="F29" s="521">
        <v>58960</v>
      </c>
      <c r="G29" s="521">
        <v>0</v>
      </c>
      <c r="H29" s="521">
        <v>8971</v>
      </c>
      <c r="I29" s="521">
        <v>14663</v>
      </c>
      <c r="J29" s="521">
        <v>8336</v>
      </c>
      <c r="K29" s="521">
        <v>3054</v>
      </c>
      <c r="L29" s="521">
        <v>0</v>
      </c>
      <c r="M29" s="521">
        <v>0</v>
      </c>
      <c r="N29" s="521">
        <v>3273</v>
      </c>
      <c r="O29" s="522"/>
      <c r="P29" s="521"/>
      <c r="Q29" s="521"/>
      <c r="R29" s="127"/>
      <c r="S29" s="127"/>
      <c r="T29" s="125"/>
      <c r="U29" s="125"/>
      <c r="V29" s="125"/>
      <c r="W29" s="125"/>
      <c r="X29" s="125"/>
      <c r="Y29" s="125"/>
      <c r="Z29" s="125"/>
      <c r="AA29" s="125"/>
    </row>
    <row r="30" spans="1:27" ht="15.75" thickBot="1" x14ac:dyDescent="0.3">
      <c r="A30" s="119" t="s">
        <v>358</v>
      </c>
      <c r="B30" s="120" t="s">
        <v>343</v>
      </c>
      <c r="C30" s="521">
        <v>3455535</v>
      </c>
      <c r="D30" s="521">
        <v>3131764</v>
      </c>
      <c r="E30" s="521">
        <v>323771</v>
      </c>
      <c r="F30" s="521">
        <v>46992</v>
      </c>
      <c r="G30" s="521">
        <v>0</v>
      </c>
      <c r="H30" s="521">
        <v>10644</v>
      </c>
      <c r="I30" s="521">
        <v>37895</v>
      </c>
      <c r="J30" s="521">
        <v>29534</v>
      </c>
      <c r="K30" s="521">
        <v>6272</v>
      </c>
      <c r="L30" s="521">
        <v>0</v>
      </c>
      <c r="M30" s="521">
        <v>0</v>
      </c>
      <c r="N30" s="521">
        <v>2088</v>
      </c>
      <c r="O30" s="522"/>
      <c r="P30" s="521"/>
      <c r="Q30" s="521"/>
      <c r="R30" s="127"/>
      <c r="S30" s="127"/>
      <c r="T30" s="125"/>
      <c r="U30" s="125"/>
      <c r="V30" s="125"/>
      <c r="W30" s="125"/>
      <c r="X30" s="125"/>
      <c r="Y30" s="125"/>
      <c r="Z30" s="125"/>
      <c r="AA30" s="125"/>
    </row>
    <row r="31" spans="1:27" ht="15.75" thickBot="1" x14ac:dyDescent="0.3">
      <c r="A31" s="124" t="s">
        <v>359</v>
      </c>
      <c r="B31" s="123" t="s">
        <v>0</v>
      </c>
      <c r="C31" s="521">
        <f t="shared" ref="C31:Q31" si="3">C10+C18+C24</f>
        <v>12868253</v>
      </c>
      <c r="D31" s="521">
        <f t="shared" si="3"/>
        <v>11141468</v>
      </c>
      <c r="E31" s="521">
        <f t="shared" si="3"/>
        <v>1726783</v>
      </c>
      <c r="F31" s="521">
        <f t="shared" si="3"/>
        <v>700698</v>
      </c>
      <c r="G31" s="521">
        <f t="shared" si="3"/>
        <v>29580</v>
      </c>
      <c r="H31" s="521">
        <f t="shared" si="3"/>
        <v>578362</v>
      </c>
      <c r="I31" s="521">
        <f t="shared" si="3"/>
        <v>162454</v>
      </c>
      <c r="J31" s="521">
        <f t="shared" si="3"/>
        <v>81182</v>
      </c>
      <c r="K31" s="521">
        <f t="shared" si="3"/>
        <v>75892</v>
      </c>
      <c r="L31" s="521">
        <f t="shared" si="3"/>
        <v>214810</v>
      </c>
      <c r="M31" s="521">
        <f t="shared" si="3"/>
        <v>1274</v>
      </c>
      <c r="N31" s="521">
        <f t="shared" si="3"/>
        <v>218704</v>
      </c>
      <c r="O31" s="521">
        <f t="shared" si="3"/>
        <v>0</v>
      </c>
      <c r="P31" s="521">
        <f t="shared" si="3"/>
        <v>6622684.2569999993</v>
      </c>
      <c r="Q31" s="521">
        <f t="shared" si="3"/>
        <v>446211.97500000003</v>
      </c>
      <c r="R31" s="127"/>
      <c r="S31" s="127"/>
      <c r="T31" s="125"/>
      <c r="U31" s="125"/>
      <c r="V31" s="125"/>
      <c r="W31" s="125"/>
      <c r="X31" s="125"/>
      <c r="Y31" s="125"/>
      <c r="Z31" s="125"/>
      <c r="AA31" s="125"/>
    </row>
    <row r="32" spans="1:27" x14ac:dyDescent="0.25">
      <c r="C32" s="127"/>
      <c r="D32" s="127"/>
      <c r="E32" s="127"/>
      <c r="F32" s="127"/>
      <c r="G32" s="127"/>
      <c r="H32" s="127"/>
      <c r="I32" s="127"/>
      <c r="J32" s="127"/>
      <c r="K32" s="127"/>
      <c r="L32" s="127"/>
      <c r="M32" s="127"/>
      <c r="N32" s="127"/>
      <c r="O32" s="127"/>
      <c r="P32" s="127"/>
      <c r="Q32" s="127"/>
      <c r="R32" s="127"/>
      <c r="S32" s="127"/>
      <c r="T32" s="125"/>
      <c r="U32" s="125"/>
      <c r="V32" s="125"/>
      <c r="W32" s="125"/>
      <c r="X32" s="125"/>
      <c r="Y32" s="125"/>
      <c r="Z32" s="125"/>
      <c r="AA32" s="125"/>
    </row>
    <row r="33" spans="3:27" x14ac:dyDescent="0.25">
      <c r="C33" s="127"/>
      <c r="D33" s="127"/>
      <c r="E33" s="127"/>
      <c r="F33" s="127"/>
      <c r="G33" s="127"/>
      <c r="H33" s="127"/>
      <c r="I33" s="127"/>
      <c r="J33" s="127"/>
      <c r="K33" s="127"/>
      <c r="L33" s="127"/>
      <c r="M33" s="127"/>
      <c r="N33" s="127"/>
      <c r="O33" s="127"/>
      <c r="P33" s="127"/>
      <c r="Q33" s="127"/>
      <c r="R33" s="127"/>
      <c r="S33" s="127"/>
      <c r="T33" s="125"/>
      <c r="U33" s="125"/>
      <c r="V33" s="125"/>
      <c r="W33" s="125"/>
      <c r="X33" s="125"/>
      <c r="Y33" s="125"/>
      <c r="Z33" s="125"/>
      <c r="AA33" s="125"/>
    </row>
    <row r="34" spans="3:27" x14ac:dyDescent="0.25">
      <c r="C34" s="127"/>
      <c r="D34" s="127"/>
      <c r="E34" s="127"/>
      <c r="F34" s="127"/>
      <c r="G34" s="127"/>
      <c r="H34" s="127"/>
      <c r="I34" s="127"/>
      <c r="J34" s="127"/>
      <c r="K34" s="127"/>
      <c r="L34" s="127"/>
      <c r="M34" s="127"/>
      <c r="N34" s="127"/>
      <c r="O34" s="127"/>
      <c r="P34" s="127"/>
      <c r="Q34" s="127"/>
      <c r="R34" s="127"/>
      <c r="S34" s="127"/>
      <c r="T34" s="125"/>
      <c r="U34" s="125"/>
      <c r="V34" s="125"/>
      <c r="W34" s="125"/>
      <c r="X34" s="125"/>
      <c r="Y34" s="125"/>
      <c r="Z34" s="125"/>
      <c r="AA34" s="125"/>
    </row>
    <row r="35" spans="3:27" x14ac:dyDescent="0.25">
      <c r="C35" s="127"/>
      <c r="D35" s="127"/>
      <c r="E35" s="127"/>
      <c r="F35" s="127"/>
      <c r="G35" s="127"/>
      <c r="H35" s="127"/>
      <c r="I35" s="127"/>
      <c r="J35" s="127"/>
      <c r="K35" s="127"/>
      <c r="L35" s="127"/>
      <c r="M35" s="127"/>
      <c r="N35" s="127"/>
      <c r="O35" s="127"/>
      <c r="P35" s="127"/>
      <c r="Q35" s="127"/>
      <c r="R35" s="127"/>
      <c r="S35" s="127"/>
      <c r="T35" s="125"/>
      <c r="U35" s="125"/>
      <c r="V35" s="125"/>
      <c r="W35" s="125"/>
      <c r="X35" s="125"/>
      <c r="Y35" s="125"/>
      <c r="Z35" s="125"/>
      <c r="AA35" s="125"/>
    </row>
    <row r="36" spans="3:27" x14ac:dyDescent="0.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row>
    <row r="37" spans="3:27" x14ac:dyDescent="0.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row>
    <row r="38" spans="3:27" x14ac:dyDescent="0.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row>
    <row r="39" spans="3:27" x14ac:dyDescent="0.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row>
    <row r="40" spans="3:27" x14ac:dyDescent="0.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row>
    <row r="41" spans="3:27" x14ac:dyDescent="0.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row>
    <row r="42" spans="3:27" x14ac:dyDescent="0.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row>
    <row r="43" spans="3:27" x14ac:dyDescent="0.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row>
    <row r="44" spans="3:27" x14ac:dyDescent="0.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row>
    <row r="45" spans="3:27" x14ac:dyDescent="0.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row>
  </sheetData>
  <sheetProtection sheet="1" objects="1" scenarios="1"/>
  <mergeCells count="2">
    <mergeCell ref="I6:N6"/>
    <mergeCell ref="C6:H6"/>
  </mergeCells>
  <pageMargins left="0.70866141732283472" right="0.70866141732283472" top="0.74803149606299213" bottom="0.74803149606299213" header="0.31496062992125984" footer="0.31496062992125984"/>
  <pageSetup paperSize="9" scale="4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87ECB-851B-47D9-AB28-92DE200D2BB9}">
  <dimension ref="A2:H9"/>
  <sheetViews>
    <sheetView showGridLines="0" showZeros="0" workbookViewId="0">
      <selection activeCell="B15" sqref="B15"/>
    </sheetView>
  </sheetViews>
  <sheetFormatPr defaultRowHeight="15" x14ac:dyDescent="0.25"/>
  <cols>
    <col min="2" max="2" width="32.42578125" customWidth="1"/>
    <col min="3" max="7" width="10.42578125" customWidth="1"/>
    <col min="8" max="8" width="13.28515625" bestFit="1" customWidth="1"/>
  </cols>
  <sheetData>
    <row r="2" spans="1:8" ht="18.75" x14ac:dyDescent="0.25">
      <c r="A2" s="529" t="s">
        <v>939</v>
      </c>
    </row>
    <row r="3" spans="1:8" x14ac:dyDescent="0.25">
      <c r="A3" s="530"/>
    </row>
    <row r="4" spans="1:8" x14ac:dyDescent="0.25">
      <c r="A4" s="530"/>
      <c r="C4" s="256" t="s">
        <v>2</v>
      </c>
      <c r="D4" s="256" t="s">
        <v>3</v>
      </c>
      <c r="E4" s="256" t="s">
        <v>4</v>
      </c>
      <c r="F4" s="256" t="s">
        <v>5</v>
      </c>
      <c r="G4" s="256" t="s">
        <v>6</v>
      </c>
      <c r="H4" s="256" t="s">
        <v>12</v>
      </c>
    </row>
    <row r="5" spans="1:8" x14ac:dyDescent="0.25">
      <c r="C5" s="587" t="s">
        <v>940</v>
      </c>
      <c r="D5" s="587"/>
      <c r="E5" s="587"/>
      <c r="F5" s="587"/>
      <c r="G5" s="587"/>
      <c r="H5" s="587"/>
    </row>
    <row r="6" spans="1:8" ht="45" x14ac:dyDescent="0.25">
      <c r="C6" s="528" t="s">
        <v>941</v>
      </c>
      <c r="D6" s="528" t="s">
        <v>942</v>
      </c>
      <c r="E6" s="528" t="s">
        <v>943</v>
      </c>
      <c r="F6" s="528" t="s">
        <v>944</v>
      </c>
      <c r="G6" s="528" t="s">
        <v>945</v>
      </c>
      <c r="H6" s="528" t="s">
        <v>0</v>
      </c>
    </row>
    <row r="7" spans="1:8" x14ac:dyDescent="0.25">
      <c r="A7" s="232">
        <v>1</v>
      </c>
      <c r="B7" s="531" t="s">
        <v>329</v>
      </c>
      <c r="C7" s="534">
        <v>51228</v>
      </c>
      <c r="D7" s="534">
        <v>776718</v>
      </c>
      <c r="E7" s="534">
        <v>1997959</v>
      </c>
      <c r="F7" s="534">
        <v>4370908</v>
      </c>
      <c r="G7" s="534">
        <v>0</v>
      </c>
      <c r="H7" s="534">
        <v>7196813</v>
      </c>
    </row>
    <row r="8" spans="1:8" x14ac:dyDescent="0.25">
      <c r="A8" s="232">
        <v>2</v>
      </c>
      <c r="B8" s="531" t="s">
        <v>345</v>
      </c>
      <c r="C8" s="534"/>
      <c r="D8" s="534"/>
      <c r="E8" s="534"/>
      <c r="F8" s="534"/>
      <c r="G8" s="534"/>
      <c r="H8" s="534"/>
    </row>
    <row r="9" spans="1:8" x14ac:dyDescent="0.25">
      <c r="A9" s="532">
        <v>3</v>
      </c>
      <c r="B9" s="533" t="s">
        <v>0</v>
      </c>
      <c r="C9" s="535">
        <v>51228</v>
      </c>
      <c r="D9" s="535">
        <v>776718</v>
      </c>
      <c r="E9" s="535">
        <v>1997959</v>
      </c>
      <c r="F9" s="535">
        <v>4370908</v>
      </c>
      <c r="G9" s="535">
        <v>0</v>
      </c>
      <c r="H9" s="535">
        <v>7196813</v>
      </c>
    </row>
  </sheetData>
  <sheetProtection sheet="1" objects="1" scenarios="1"/>
  <mergeCells count="1">
    <mergeCell ref="C5:H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92D46-BAC5-4700-A068-4F1C044DC329}">
  <sheetPr>
    <pageSetUpPr fitToPage="1"/>
  </sheetPr>
  <dimension ref="A1:L19"/>
  <sheetViews>
    <sheetView showGridLines="0" showZeros="0" workbookViewId="0">
      <selection activeCell="B15" sqref="B15"/>
    </sheetView>
  </sheetViews>
  <sheetFormatPr defaultRowHeight="15" x14ac:dyDescent="0.25"/>
  <cols>
    <col min="2" max="2" width="26" customWidth="1"/>
    <col min="3" max="10" width="16.85546875" customWidth="1"/>
  </cols>
  <sheetData>
    <row r="1" spans="1:12" x14ac:dyDescent="0.25">
      <c r="A1" s="95" t="s">
        <v>654</v>
      </c>
    </row>
    <row r="2" spans="1:12" ht="16.5" thickBot="1" x14ac:dyDescent="0.3">
      <c r="A2" s="96"/>
      <c r="B2" s="97"/>
      <c r="C2" s="97"/>
      <c r="D2" s="97"/>
      <c r="E2" s="97"/>
      <c r="F2" s="97"/>
      <c r="G2" s="97"/>
      <c r="H2" s="97"/>
      <c r="I2" s="97"/>
      <c r="J2" s="97"/>
    </row>
    <row r="3" spans="1:12" ht="16.5" thickBot="1" x14ac:dyDescent="0.3">
      <c r="A3" s="98"/>
      <c r="B3" s="98"/>
      <c r="C3" s="99" t="s">
        <v>2</v>
      </c>
      <c r="D3" s="100" t="s">
        <v>3</v>
      </c>
      <c r="E3" s="100" t="s">
        <v>4</v>
      </c>
      <c r="F3" s="100" t="s">
        <v>5</v>
      </c>
      <c r="G3" s="100" t="s">
        <v>6</v>
      </c>
      <c r="H3" s="100" t="s">
        <v>12</v>
      </c>
      <c r="I3" s="100" t="s">
        <v>13</v>
      </c>
      <c r="J3" s="100" t="s">
        <v>14</v>
      </c>
    </row>
    <row r="4" spans="1:12" ht="74.25" thickBot="1" x14ac:dyDescent="0.3">
      <c r="A4" s="98"/>
      <c r="B4" s="98"/>
      <c r="C4" s="101" t="s">
        <v>655</v>
      </c>
      <c r="D4" s="102"/>
      <c r="E4" s="102"/>
      <c r="F4" s="100"/>
      <c r="G4" s="290" t="s">
        <v>317</v>
      </c>
      <c r="H4" s="291"/>
      <c r="I4" s="108" t="s">
        <v>656</v>
      </c>
      <c r="J4" s="107"/>
    </row>
    <row r="5" spans="1:12" ht="74.25" thickBot="1" x14ac:dyDescent="0.3">
      <c r="A5" s="98"/>
      <c r="B5" s="98"/>
      <c r="C5" s="292" t="s">
        <v>937</v>
      </c>
      <c r="D5" s="105" t="s">
        <v>657</v>
      </c>
      <c r="E5" s="106"/>
      <c r="F5" s="293"/>
      <c r="G5" s="110" t="s">
        <v>658</v>
      </c>
      <c r="H5" s="110" t="s">
        <v>659</v>
      </c>
      <c r="I5" s="294"/>
      <c r="J5" s="110" t="s">
        <v>660</v>
      </c>
    </row>
    <row r="6" spans="1:12" ht="21.75" thickBot="1" x14ac:dyDescent="0.3">
      <c r="A6" s="98"/>
      <c r="B6" s="98"/>
      <c r="C6" s="295"/>
      <c r="D6" s="296"/>
      <c r="E6" s="297" t="s">
        <v>661</v>
      </c>
      <c r="F6" s="298" t="s">
        <v>662</v>
      </c>
      <c r="G6" s="116"/>
      <c r="H6" s="116"/>
      <c r="I6" s="299"/>
      <c r="J6" s="300"/>
    </row>
    <row r="7" spans="1:12" ht="32.25" thickBot="1" x14ac:dyDescent="0.3">
      <c r="A7" s="117" t="s">
        <v>326</v>
      </c>
      <c r="B7" s="113" t="s">
        <v>327</v>
      </c>
      <c r="C7" s="523">
        <v>0</v>
      </c>
      <c r="D7" s="523">
        <v>0</v>
      </c>
      <c r="E7" s="523">
        <v>0</v>
      </c>
      <c r="F7" s="524">
        <v>0</v>
      </c>
      <c r="G7" s="524">
        <v>0</v>
      </c>
      <c r="H7" s="524">
        <v>0</v>
      </c>
      <c r="I7" s="524">
        <v>0</v>
      </c>
      <c r="J7" s="524">
        <v>0</v>
      </c>
      <c r="K7" s="2"/>
      <c r="L7" s="2"/>
    </row>
    <row r="8" spans="1:12" ht="15.75" thickBot="1" x14ac:dyDescent="0.3">
      <c r="A8" s="117" t="s">
        <v>328</v>
      </c>
      <c r="B8" s="113" t="s">
        <v>329</v>
      </c>
      <c r="C8" s="523">
        <f>SUM(C9:C14)</f>
        <v>0</v>
      </c>
      <c r="D8" s="523">
        <f t="shared" ref="D8:J8" si="0">SUM(D9:D14)</f>
        <v>67912</v>
      </c>
      <c r="E8" s="523">
        <f t="shared" si="0"/>
        <v>67912</v>
      </c>
      <c r="F8" s="524">
        <f t="shared" si="0"/>
        <v>50180</v>
      </c>
      <c r="G8" s="524">
        <f t="shared" si="0"/>
        <v>0</v>
      </c>
      <c r="H8" s="524">
        <f t="shared" si="0"/>
        <v>36061</v>
      </c>
      <c r="I8" s="524">
        <f t="shared" si="0"/>
        <v>0</v>
      </c>
      <c r="J8" s="524">
        <f t="shared" si="0"/>
        <v>0</v>
      </c>
      <c r="K8" s="2"/>
      <c r="L8" s="2"/>
    </row>
    <row r="9" spans="1:12" ht="15.75" thickBot="1" x14ac:dyDescent="0.3">
      <c r="A9" s="119" t="s">
        <v>330</v>
      </c>
      <c r="B9" s="120" t="s">
        <v>331</v>
      </c>
      <c r="C9" s="523">
        <v>0</v>
      </c>
      <c r="D9" s="523">
        <v>0</v>
      </c>
      <c r="E9" s="523">
        <v>0</v>
      </c>
      <c r="F9" s="523">
        <v>0</v>
      </c>
      <c r="G9" s="523">
        <v>0</v>
      </c>
      <c r="H9" s="523">
        <v>0</v>
      </c>
      <c r="I9" s="524">
        <v>0</v>
      </c>
      <c r="J9" s="524">
        <v>0</v>
      </c>
      <c r="K9" s="2"/>
      <c r="L9" s="2"/>
    </row>
    <row r="10" spans="1:12" ht="15.75" thickBot="1" x14ac:dyDescent="0.3">
      <c r="A10" s="119" t="s">
        <v>332</v>
      </c>
      <c r="B10" s="120" t="s">
        <v>333</v>
      </c>
      <c r="C10" s="523">
        <v>0</v>
      </c>
      <c r="D10" s="523">
        <v>0</v>
      </c>
      <c r="E10" s="523">
        <v>0</v>
      </c>
      <c r="F10" s="523">
        <v>0</v>
      </c>
      <c r="G10" s="523">
        <v>0</v>
      </c>
      <c r="H10" s="523">
        <v>0</v>
      </c>
      <c r="I10" s="524">
        <v>0</v>
      </c>
      <c r="J10" s="524">
        <v>0</v>
      </c>
      <c r="K10" s="2"/>
      <c r="L10" s="2"/>
    </row>
    <row r="11" spans="1:12" ht="15.75" thickBot="1" x14ac:dyDescent="0.3">
      <c r="A11" s="119" t="s">
        <v>334</v>
      </c>
      <c r="B11" s="120" t="s">
        <v>335</v>
      </c>
      <c r="C11" s="523">
        <v>0</v>
      </c>
      <c r="D11" s="523">
        <v>0</v>
      </c>
      <c r="E11" s="523">
        <v>0</v>
      </c>
      <c r="F11" s="523">
        <v>0</v>
      </c>
      <c r="G11" s="523">
        <v>0</v>
      </c>
      <c r="H11" s="523">
        <v>0</v>
      </c>
      <c r="I11" s="524">
        <v>0</v>
      </c>
      <c r="J11" s="524">
        <v>0</v>
      </c>
      <c r="K11" s="2"/>
      <c r="L11" s="2"/>
    </row>
    <row r="12" spans="1:12" ht="15.75" thickBot="1" x14ac:dyDescent="0.3">
      <c r="A12" s="119" t="s">
        <v>336</v>
      </c>
      <c r="B12" s="120" t="s">
        <v>337</v>
      </c>
      <c r="C12" s="523">
        <v>0</v>
      </c>
      <c r="D12" s="523">
        <v>8549</v>
      </c>
      <c r="E12" s="523">
        <v>8549</v>
      </c>
      <c r="F12" s="523">
        <v>8549</v>
      </c>
      <c r="G12" s="523">
        <v>0</v>
      </c>
      <c r="H12" s="523">
        <v>7162</v>
      </c>
      <c r="I12" s="524">
        <v>0</v>
      </c>
      <c r="J12" s="524">
        <v>0</v>
      </c>
      <c r="K12" s="2"/>
      <c r="L12" s="2"/>
    </row>
    <row r="13" spans="1:12" ht="15.75" thickBot="1" x14ac:dyDescent="0.3">
      <c r="A13" s="119" t="s">
        <v>338</v>
      </c>
      <c r="B13" s="120" t="s">
        <v>339</v>
      </c>
      <c r="C13" s="523">
        <v>0</v>
      </c>
      <c r="D13" s="523">
        <v>17814</v>
      </c>
      <c r="E13" s="523">
        <v>17814</v>
      </c>
      <c r="F13" s="523">
        <v>10680</v>
      </c>
      <c r="G13" s="523">
        <v>0</v>
      </c>
      <c r="H13" s="523">
        <v>2763</v>
      </c>
      <c r="I13" s="524">
        <v>0</v>
      </c>
      <c r="J13" s="524">
        <v>0</v>
      </c>
      <c r="K13" s="2"/>
      <c r="L13" s="2"/>
    </row>
    <row r="14" spans="1:12" ht="15.75" thickBot="1" x14ac:dyDescent="0.3">
      <c r="A14" s="119" t="s">
        <v>340</v>
      </c>
      <c r="B14" s="120" t="s">
        <v>343</v>
      </c>
      <c r="C14" s="523">
        <v>0</v>
      </c>
      <c r="D14" s="523">
        <v>41549</v>
      </c>
      <c r="E14" s="523">
        <v>41549</v>
      </c>
      <c r="F14" s="523">
        <v>30951</v>
      </c>
      <c r="G14" s="523">
        <v>0</v>
      </c>
      <c r="H14" s="523">
        <v>26136</v>
      </c>
      <c r="I14" s="524">
        <v>0</v>
      </c>
      <c r="J14" s="524">
        <v>0</v>
      </c>
      <c r="K14" s="2"/>
      <c r="L14" s="2"/>
    </row>
    <row r="15" spans="1:12" ht="15.75" thickBot="1" x14ac:dyDescent="0.3">
      <c r="A15" s="122" t="s">
        <v>342</v>
      </c>
      <c r="B15" s="118" t="s">
        <v>345</v>
      </c>
      <c r="C15" s="523">
        <v>0</v>
      </c>
      <c r="D15" s="523">
        <v>0</v>
      </c>
      <c r="E15" s="523">
        <v>0</v>
      </c>
      <c r="F15" s="523">
        <v>0</v>
      </c>
      <c r="G15" s="523">
        <v>0</v>
      </c>
      <c r="H15" s="523">
        <v>0</v>
      </c>
      <c r="I15" s="524">
        <v>0</v>
      </c>
      <c r="J15" s="524">
        <v>0</v>
      </c>
      <c r="K15" s="2"/>
      <c r="L15" s="2"/>
    </row>
    <row r="16" spans="1:12" ht="15.75" thickBot="1" x14ac:dyDescent="0.3">
      <c r="A16" s="122" t="s">
        <v>344</v>
      </c>
      <c r="B16" s="118" t="s">
        <v>663</v>
      </c>
      <c r="C16" s="523">
        <v>0</v>
      </c>
      <c r="D16" s="523">
        <v>0</v>
      </c>
      <c r="E16" s="523">
        <v>0</v>
      </c>
      <c r="F16" s="524">
        <v>0</v>
      </c>
      <c r="G16" s="524">
        <v>0</v>
      </c>
      <c r="H16" s="524">
        <v>0</v>
      </c>
      <c r="I16" s="524">
        <v>0</v>
      </c>
      <c r="J16" s="524">
        <v>0</v>
      </c>
      <c r="K16" s="2"/>
      <c r="L16" s="2"/>
    </row>
    <row r="17" spans="1:12" ht="15.75" thickBot="1" x14ac:dyDescent="0.3">
      <c r="A17" s="124">
        <v>100</v>
      </c>
      <c r="B17" s="123" t="s">
        <v>0</v>
      </c>
      <c r="C17" s="523">
        <f>C7+C8+C15+C16</f>
        <v>0</v>
      </c>
      <c r="D17" s="523">
        <f t="shared" ref="D17:J17" si="1">D7+D8+D15+D16</f>
        <v>67912</v>
      </c>
      <c r="E17" s="523">
        <f t="shared" si="1"/>
        <v>67912</v>
      </c>
      <c r="F17" s="524">
        <f t="shared" si="1"/>
        <v>50180</v>
      </c>
      <c r="G17" s="524">
        <f t="shared" si="1"/>
        <v>0</v>
      </c>
      <c r="H17" s="524">
        <f t="shared" si="1"/>
        <v>36061</v>
      </c>
      <c r="I17" s="524">
        <f t="shared" si="1"/>
        <v>0</v>
      </c>
      <c r="J17" s="524">
        <f t="shared" si="1"/>
        <v>0</v>
      </c>
      <c r="K17" s="2"/>
      <c r="L17" s="2"/>
    </row>
    <row r="18" spans="1:12" x14ac:dyDescent="0.25">
      <c r="C18" s="2"/>
      <c r="D18" s="2"/>
      <c r="E18" s="2"/>
      <c r="F18" s="2"/>
      <c r="G18" s="2"/>
      <c r="H18" s="2"/>
      <c r="I18" s="2"/>
      <c r="J18" s="2"/>
      <c r="K18" s="2"/>
      <c r="L18" s="2"/>
    </row>
    <row r="19" spans="1:12" x14ac:dyDescent="0.25">
      <c r="C19" s="2"/>
      <c r="D19" s="2"/>
      <c r="E19" s="2"/>
      <c r="F19" s="2"/>
      <c r="G19" s="2"/>
      <c r="H19" s="2"/>
      <c r="I19" s="2"/>
      <c r="J19" s="2"/>
      <c r="K19" s="2"/>
      <c r="L19" s="2"/>
    </row>
  </sheetData>
  <sheetProtection sheet="1" objects="1" scenarios="1"/>
  <pageMargins left="0.70866141732283472" right="0.70866141732283472" top="0.74803149606299213" bottom="0.74803149606299213" header="0.31496062992125984" footer="0.31496062992125984"/>
  <pageSetup paperSize="9" scale="77" orientation="landscape" r:id="rId1"/>
  <ignoredErrors>
    <ignoredError sqref="C8:J8"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B8071-F214-4EC6-B9A0-1A1B6F619E76}">
  <sheetPr>
    <pageSetUpPr fitToPage="1"/>
  </sheetPr>
  <dimension ref="A1:N31"/>
  <sheetViews>
    <sheetView showGridLines="0" showZeros="0" workbookViewId="0">
      <selection activeCell="B15" sqref="B15"/>
    </sheetView>
  </sheetViews>
  <sheetFormatPr defaultRowHeight="15" x14ac:dyDescent="0.25"/>
  <cols>
    <col min="2" max="2" width="24.85546875" customWidth="1"/>
    <col min="3" max="14" width="17.28515625" customWidth="1"/>
  </cols>
  <sheetData>
    <row r="1" spans="1:14" x14ac:dyDescent="0.25">
      <c r="A1" s="95" t="s">
        <v>664</v>
      </c>
    </row>
    <row r="2" spans="1:14" ht="16.5" thickBot="1" x14ac:dyDescent="0.3">
      <c r="A2" s="96"/>
      <c r="B2" s="97"/>
      <c r="C2" s="97"/>
      <c r="D2" s="97"/>
      <c r="E2" s="97"/>
      <c r="F2" s="97"/>
      <c r="G2" s="97"/>
      <c r="H2" s="97"/>
      <c r="I2" s="97"/>
      <c r="J2" s="97"/>
      <c r="K2" s="97"/>
      <c r="L2" s="97"/>
      <c r="M2" s="97"/>
      <c r="N2" s="97"/>
    </row>
    <row r="3" spans="1:14" ht="16.5" thickBot="1" x14ac:dyDescent="0.3">
      <c r="A3" s="98"/>
      <c r="B3" s="98"/>
      <c r="C3" s="99" t="s">
        <v>2</v>
      </c>
      <c r="D3" s="100" t="s">
        <v>3</v>
      </c>
      <c r="E3" s="100" t="s">
        <v>4</v>
      </c>
      <c r="F3" s="100" t="s">
        <v>5</v>
      </c>
      <c r="G3" s="100" t="s">
        <v>6</v>
      </c>
      <c r="H3" s="100" t="s">
        <v>12</v>
      </c>
      <c r="I3" s="100" t="s">
        <v>13</v>
      </c>
      <c r="J3" s="100" t="s">
        <v>14</v>
      </c>
      <c r="K3" s="100" t="s">
        <v>15</v>
      </c>
      <c r="L3" s="100" t="s">
        <v>16</v>
      </c>
      <c r="M3" s="100" t="s">
        <v>17</v>
      </c>
      <c r="N3" s="100" t="s">
        <v>312</v>
      </c>
    </row>
    <row r="4" spans="1:14" ht="32.25" thickBot="1" x14ac:dyDescent="0.3">
      <c r="A4" s="98"/>
      <c r="B4" s="98"/>
      <c r="C4" s="290" t="s">
        <v>316</v>
      </c>
      <c r="D4" s="302"/>
      <c r="E4" s="302"/>
      <c r="F4" s="302"/>
      <c r="G4" s="302"/>
      <c r="H4" s="302"/>
      <c r="I4" s="302"/>
      <c r="J4" s="302"/>
      <c r="K4" s="302"/>
      <c r="L4" s="302"/>
      <c r="M4" s="302"/>
      <c r="N4" s="298"/>
    </row>
    <row r="5" spans="1:14" ht="21.75" thickBot="1" x14ac:dyDescent="0.3">
      <c r="A5" s="98"/>
      <c r="B5" s="98"/>
      <c r="C5" s="105" t="s">
        <v>320</v>
      </c>
      <c r="D5" s="106"/>
      <c r="E5" s="107"/>
      <c r="F5" s="108" t="s">
        <v>321</v>
      </c>
      <c r="G5" s="106"/>
      <c r="H5" s="106"/>
      <c r="I5" s="106"/>
      <c r="J5" s="106"/>
      <c r="K5" s="106"/>
      <c r="L5" s="106"/>
      <c r="M5" s="106"/>
      <c r="N5" s="293"/>
    </row>
    <row r="6" spans="1:14" ht="52.5" x14ac:dyDescent="0.25">
      <c r="A6" s="98"/>
      <c r="B6" s="303"/>
      <c r="C6" s="294"/>
      <c r="D6" s="110" t="s">
        <v>665</v>
      </c>
      <c r="E6" s="110" t="s">
        <v>666</v>
      </c>
      <c r="F6" s="294"/>
      <c r="G6" s="110" t="s">
        <v>667</v>
      </c>
      <c r="H6" s="110" t="s">
        <v>668</v>
      </c>
      <c r="I6" s="110" t="s">
        <v>669</v>
      </c>
      <c r="J6" s="110" t="s">
        <v>670</v>
      </c>
      <c r="K6" s="110" t="s">
        <v>671</v>
      </c>
      <c r="L6" s="110" t="s">
        <v>672</v>
      </c>
      <c r="M6" s="110" t="s">
        <v>673</v>
      </c>
      <c r="N6" s="110" t="s">
        <v>661</v>
      </c>
    </row>
    <row r="7" spans="1:14" ht="15.75" x14ac:dyDescent="0.25">
      <c r="A7" s="98"/>
      <c r="B7" s="303"/>
      <c r="C7" s="294"/>
      <c r="D7" s="304"/>
      <c r="E7" s="304"/>
      <c r="F7" s="294"/>
      <c r="G7" s="305"/>
      <c r="H7" s="305"/>
      <c r="I7" s="305"/>
      <c r="J7" s="305"/>
      <c r="K7" s="305"/>
      <c r="L7" s="305"/>
      <c r="M7" s="305"/>
      <c r="N7" s="305"/>
    </row>
    <row r="8" spans="1:14" ht="16.5" thickBot="1" x14ac:dyDescent="0.3">
      <c r="A8" s="98"/>
      <c r="B8" s="98"/>
      <c r="C8" s="300"/>
      <c r="D8" s="300"/>
      <c r="E8" s="300"/>
      <c r="F8" s="306"/>
      <c r="G8" s="307"/>
      <c r="H8" s="116"/>
      <c r="I8" s="116"/>
      <c r="J8" s="116"/>
      <c r="K8" s="116"/>
      <c r="L8" s="116"/>
      <c r="M8" s="116"/>
      <c r="N8" s="116"/>
    </row>
    <row r="9" spans="1:14" ht="32.25" thickBot="1" x14ac:dyDescent="0.3">
      <c r="A9" s="117" t="s">
        <v>326</v>
      </c>
      <c r="B9" s="113" t="s">
        <v>327</v>
      </c>
      <c r="C9" s="336">
        <v>1506252</v>
      </c>
      <c r="D9" s="335"/>
      <c r="E9" s="335"/>
      <c r="F9" s="335"/>
      <c r="G9" s="335"/>
      <c r="H9" s="335"/>
      <c r="I9" s="335"/>
      <c r="J9" s="335"/>
      <c r="K9" s="335"/>
      <c r="L9" s="335"/>
      <c r="M9" s="335"/>
      <c r="N9" s="335"/>
    </row>
    <row r="10" spans="1:14" ht="15.75" thickBot="1" x14ac:dyDescent="0.3">
      <c r="A10" s="117" t="s">
        <v>328</v>
      </c>
      <c r="B10" s="113" t="s">
        <v>329</v>
      </c>
      <c r="C10" s="336">
        <v>6871271</v>
      </c>
      <c r="D10" s="336">
        <f t="shared" ref="D10:N10" si="0">SUM(D11:D15)+D17</f>
        <v>6883736</v>
      </c>
      <c r="E10" s="336">
        <f t="shared" si="0"/>
        <v>68</v>
      </c>
      <c r="F10" s="336">
        <v>606090</v>
      </c>
      <c r="G10" s="336">
        <f t="shared" si="0"/>
        <v>604284</v>
      </c>
      <c r="H10" s="336">
        <f t="shared" si="0"/>
        <v>1543</v>
      </c>
      <c r="I10" s="336">
        <f t="shared" si="0"/>
        <v>102</v>
      </c>
      <c r="J10" s="335">
        <f t="shared" si="0"/>
        <v>160</v>
      </c>
      <c r="K10" s="335">
        <f t="shared" si="0"/>
        <v>0</v>
      </c>
      <c r="L10" s="335">
        <f t="shared" si="0"/>
        <v>0</v>
      </c>
      <c r="M10" s="335">
        <f t="shared" si="0"/>
        <v>0</v>
      </c>
      <c r="N10" s="336">
        <f t="shared" si="0"/>
        <v>606090</v>
      </c>
    </row>
    <row r="11" spans="1:14" ht="15.75" thickBot="1" x14ac:dyDescent="0.3">
      <c r="A11" s="119" t="s">
        <v>330</v>
      </c>
      <c r="B11" s="120" t="s">
        <v>331</v>
      </c>
      <c r="C11" s="336">
        <v>0</v>
      </c>
      <c r="D11" s="335">
        <v>0</v>
      </c>
      <c r="E11" s="335">
        <v>0</v>
      </c>
      <c r="F11" s="335">
        <v>0</v>
      </c>
      <c r="G11" s="335">
        <v>0</v>
      </c>
      <c r="H11" s="335">
        <v>0</v>
      </c>
      <c r="I11" s="335">
        <v>0</v>
      </c>
      <c r="J11" s="335">
        <v>0</v>
      </c>
      <c r="K11" s="335">
        <v>0</v>
      </c>
      <c r="L11" s="335">
        <v>0</v>
      </c>
      <c r="M11" s="335">
        <v>0</v>
      </c>
      <c r="N11" s="335">
        <v>0</v>
      </c>
    </row>
    <row r="12" spans="1:14" ht="15.75" thickBot="1" x14ac:dyDescent="0.3">
      <c r="A12" s="119" t="s">
        <v>332</v>
      </c>
      <c r="B12" s="120" t="s">
        <v>333</v>
      </c>
      <c r="C12" s="336">
        <v>56</v>
      </c>
      <c r="D12" s="335">
        <v>56</v>
      </c>
      <c r="E12" s="335">
        <v>0</v>
      </c>
      <c r="F12" s="335">
        <v>0</v>
      </c>
      <c r="G12" s="335">
        <v>0</v>
      </c>
      <c r="H12" s="335">
        <v>0</v>
      </c>
      <c r="I12" s="335">
        <v>0</v>
      </c>
      <c r="J12" s="335">
        <v>0</v>
      </c>
      <c r="K12" s="335">
        <v>0</v>
      </c>
      <c r="L12" s="335">
        <v>0</v>
      </c>
      <c r="M12" s="335">
        <v>0</v>
      </c>
      <c r="N12" s="335">
        <v>0</v>
      </c>
    </row>
    <row r="13" spans="1:14" ht="15.75" thickBot="1" x14ac:dyDescent="0.3">
      <c r="A13" s="119" t="s">
        <v>334</v>
      </c>
      <c r="B13" s="120" t="s">
        <v>335</v>
      </c>
      <c r="C13" s="336">
        <v>0</v>
      </c>
      <c r="D13" s="335">
        <v>0</v>
      </c>
      <c r="E13" s="335">
        <v>0</v>
      </c>
      <c r="F13" s="335">
        <v>0</v>
      </c>
      <c r="G13" s="335">
        <v>0</v>
      </c>
      <c r="H13" s="335">
        <v>0</v>
      </c>
      <c r="I13" s="335">
        <v>0</v>
      </c>
      <c r="J13" s="335">
        <v>0</v>
      </c>
      <c r="K13" s="335">
        <v>0</v>
      </c>
      <c r="L13" s="335">
        <v>0</v>
      </c>
      <c r="M13" s="335">
        <v>0</v>
      </c>
      <c r="N13" s="335">
        <v>0</v>
      </c>
    </row>
    <row r="14" spans="1:14" ht="15.75" thickBot="1" x14ac:dyDescent="0.3">
      <c r="A14" s="119" t="s">
        <v>336</v>
      </c>
      <c r="B14" s="120" t="s">
        <v>337</v>
      </c>
      <c r="C14" s="336">
        <v>582423</v>
      </c>
      <c r="D14" s="335">
        <v>582423</v>
      </c>
      <c r="E14" s="335">
        <v>0</v>
      </c>
      <c r="F14" s="335">
        <v>17214</v>
      </c>
      <c r="G14" s="335">
        <v>15666</v>
      </c>
      <c r="H14" s="335">
        <v>1538</v>
      </c>
      <c r="I14" s="335">
        <v>3</v>
      </c>
      <c r="J14" s="335">
        <v>6</v>
      </c>
      <c r="K14" s="335">
        <v>0</v>
      </c>
      <c r="L14" s="335">
        <v>0</v>
      </c>
      <c r="M14" s="335">
        <v>0</v>
      </c>
      <c r="N14" s="335">
        <v>17214</v>
      </c>
    </row>
    <row r="15" spans="1:14" ht="15.75" thickBot="1" x14ac:dyDescent="0.3">
      <c r="A15" s="119" t="s">
        <v>338</v>
      </c>
      <c r="B15" s="120" t="s">
        <v>339</v>
      </c>
      <c r="C15" s="336">
        <v>2539867</v>
      </c>
      <c r="D15" s="335">
        <v>2552401</v>
      </c>
      <c r="E15" s="335">
        <v>0</v>
      </c>
      <c r="F15" s="335">
        <v>342116</v>
      </c>
      <c r="G15" s="335">
        <v>342113</v>
      </c>
      <c r="H15" s="335">
        <v>3</v>
      </c>
      <c r="I15" s="335">
        <v>0</v>
      </c>
      <c r="J15" s="335">
        <v>0</v>
      </c>
      <c r="K15" s="335">
        <v>0</v>
      </c>
      <c r="L15" s="335">
        <v>0</v>
      </c>
      <c r="M15" s="335">
        <v>0</v>
      </c>
      <c r="N15" s="335">
        <v>342116</v>
      </c>
    </row>
    <row r="16" spans="1:14" ht="15.75" thickBot="1" x14ac:dyDescent="0.3">
      <c r="A16" s="119" t="s">
        <v>340</v>
      </c>
      <c r="B16" s="120" t="s">
        <v>674</v>
      </c>
      <c r="C16" s="336">
        <v>2539867</v>
      </c>
      <c r="D16" s="335">
        <v>2552401</v>
      </c>
      <c r="E16" s="335">
        <v>0</v>
      </c>
      <c r="F16" s="335">
        <v>342116</v>
      </c>
      <c r="G16" s="335">
        <v>342113</v>
      </c>
      <c r="H16" s="335">
        <v>3</v>
      </c>
      <c r="I16" s="335">
        <v>0</v>
      </c>
      <c r="J16" s="335">
        <v>0</v>
      </c>
      <c r="K16" s="335">
        <v>0</v>
      </c>
      <c r="L16" s="335">
        <v>0</v>
      </c>
      <c r="M16" s="335">
        <v>0</v>
      </c>
      <c r="N16" s="335">
        <v>342116</v>
      </c>
    </row>
    <row r="17" spans="1:14" ht="15.75" thickBot="1" x14ac:dyDescent="0.3">
      <c r="A17" s="119" t="s">
        <v>342</v>
      </c>
      <c r="B17" s="120" t="s">
        <v>343</v>
      </c>
      <c r="C17" s="336">
        <v>3748925</v>
      </c>
      <c r="D17" s="335">
        <v>3748856</v>
      </c>
      <c r="E17" s="335">
        <v>68</v>
      </c>
      <c r="F17" s="335">
        <v>246760</v>
      </c>
      <c r="G17" s="335">
        <v>246505</v>
      </c>
      <c r="H17" s="335">
        <v>2</v>
      </c>
      <c r="I17" s="335">
        <v>99</v>
      </c>
      <c r="J17" s="335">
        <v>154</v>
      </c>
      <c r="K17" s="335">
        <v>0</v>
      </c>
      <c r="L17" s="335">
        <v>0</v>
      </c>
      <c r="M17" s="335">
        <v>0</v>
      </c>
      <c r="N17" s="335">
        <v>246760</v>
      </c>
    </row>
    <row r="18" spans="1:14" ht="15.75" thickBot="1" x14ac:dyDescent="0.3">
      <c r="A18" s="122" t="s">
        <v>344</v>
      </c>
      <c r="B18" s="118" t="s">
        <v>345</v>
      </c>
      <c r="C18" s="308">
        <f>SUM(C19:C23)</f>
        <v>0</v>
      </c>
      <c r="D18" s="301">
        <f t="shared" ref="D18:N18" si="1">SUM(D19:D23)</f>
        <v>0</v>
      </c>
      <c r="E18" s="301">
        <f t="shared" si="1"/>
        <v>0</v>
      </c>
      <c r="F18" s="335">
        <f t="shared" si="1"/>
        <v>0</v>
      </c>
      <c r="G18" s="301">
        <f t="shared" si="1"/>
        <v>0</v>
      </c>
      <c r="H18" s="301">
        <f t="shared" si="1"/>
        <v>0</v>
      </c>
      <c r="I18" s="301">
        <f t="shared" si="1"/>
        <v>0</v>
      </c>
      <c r="J18" s="301">
        <f t="shared" si="1"/>
        <v>0</v>
      </c>
      <c r="K18" s="301">
        <f t="shared" si="1"/>
        <v>0</v>
      </c>
      <c r="L18" s="301">
        <f t="shared" si="1"/>
        <v>0</v>
      </c>
      <c r="M18" s="301">
        <f t="shared" si="1"/>
        <v>0</v>
      </c>
      <c r="N18" s="335">
        <f t="shared" si="1"/>
        <v>0</v>
      </c>
    </row>
    <row r="19" spans="1:14" ht="15.75" thickBot="1" x14ac:dyDescent="0.3">
      <c r="A19" s="119" t="s">
        <v>346</v>
      </c>
      <c r="B19" s="120" t="s">
        <v>331</v>
      </c>
      <c r="C19" s="308">
        <v>0</v>
      </c>
      <c r="D19" s="301">
        <v>0</v>
      </c>
      <c r="E19" s="301">
        <v>0</v>
      </c>
      <c r="F19" s="335">
        <v>0</v>
      </c>
      <c r="G19" s="301">
        <v>0</v>
      </c>
      <c r="H19" s="301">
        <v>0</v>
      </c>
      <c r="I19" s="301">
        <v>0</v>
      </c>
      <c r="J19" s="301">
        <v>0</v>
      </c>
      <c r="K19" s="301">
        <v>0</v>
      </c>
      <c r="L19" s="301">
        <v>0</v>
      </c>
      <c r="M19" s="301">
        <v>0</v>
      </c>
      <c r="N19" s="335">
        <v>0</v>
      </c>
    </row>
    <row r="20" spans="1:14" ht="15.75" thickBot="1" x14ac:dyDescent="0.3">
      <c r="A20" s="119" t="s">
        <v>347</v>
      </c>
      <c r="B20" s="120" t="s">
        <v>333</v>
      </c>
      <c r="C20" s="308">
        <v>0</v>
      </c>
      <c r="D20" s="301">
        <v>0</v>
      </c>
      <c r="E20" s="301">
        <v>0</v>
      </c>
      <c r="F20" s="335">
        <v>0</v>
      </c>
      <c r="G20" s="301">
        <v>0</v>
      </c>
      <c r="H20" s="301">
        <v>0</v>
      </c>
      <c r="I20" s="301">
        <v>0</v>
      </c>
      <c r="J20" s="301">
        <v>0</v>
      </c>
      <c r="K20" s="301">
        <v>0</v>
      </c>
      <c r="L20" s="301">
        <v>0</v>
      </c>
      <c r="M20" s="301">
        <v>0</v>
      </c>
      <c r="N20" s="335">
        <v>0</v>
      </c>
    </row>
    <row r="21" spans="1:14" ht="15.75" thickBot="1" x14ac:dyDescent="0.3">
      <c r="A21" s="119" t="s">
        <v>348</v>
      </c>
      <c r="B21" s="120" t="s">
        <v>335</v>
      </c>
      <c r="C21" s="336">
        <v>0</v>
      </c>
      <c r="D21" s="301">
        <v>0</v>
      </c>
      <c r="E21" s="301">
        <v>0</v>
      </c>
      <c r="F21" s="335">
        <v>0</v>
      </c>
      <c r="G21" s="301">
        <v>0</v>
      </c>
      <c r="H21" s="301">
        <v>0</v>
      </c>
      <c r="I21" s="301">
        <v>0</v>
      </c>
      <c r="J21" s="301">
        <v>0</v>
      </c>
      <c r="K21" s="301">
        <v>0</v>
      </c>
      <c r="L21" s="301">
        <v>0</v>
      </c>
      <c r="M21" s="301">
        <v>0</v>
      </c>
      <c r="N21" s="335">
        <v>0</v>
      </c>
    </row>
    <row r="22" spans="1:14" ht="15.75" thickBot="1" x14ac:dyDescent="0.3">
      <c r="A22" s="119" t="s">
        <v>349</v>
      </c>
      <c r="B22" s="120" t="s">
        <v>337</v>
      </c>
      <c r="C22" s="336">
        <v>0</v>
      </c>
      <c r="D22" s="301">
        <v>0</v>
      </c>
      <c r="E22" s="301">
        <v>0</v>
      </c>
      <c r="F22" s="335"/>
      <c r="G22" s="301">
        <v>0</v>
      </c>
      <c r="H22" s="301">
        <v>0</v>
      </c>
      <c r="I22" s="301">
        <v>0</v>
      </c>
      <c r="J22" s="301">
        <v>0</v>
      </c>
      <c r="K22" s="301">
        <v>0</v>
      </c>
      <c r="L22" s="301">
        <v>0</v>
      </c>
      <c r="M22" s="301">
        <v>0</v>
      </c>
      <c r="N22" s="335">
        <v>0</v>
      </c>
    </row>
    <row r="23" spans="1:14" ht="15.75" thickBot="1" x14ac:dyDescent="0.3">
      <c r="A23" s="119" t="s">
        <v>350</v>
      </c>
      <c r="B23" s="120" t="s">
        <v>339</v>
      </c>
      <c r="C23" s="336">
        <v>0</v>
      </c>
      <c r="D23" s="301">
        <v>0</v>
      </c>
      <c r="E23" s="301">
        <v>0</v>
      </c>
      <c r="F23" s="335"/>
      <c r="G23" s="301">
        <v>0</v>
      </c>
      <c r="H23" s="301">
        <v>0</v>
      </c>
      <c r="I23" s="301">
        <v>0</v>
      </c>
      <c r="J23" s="301">
        <v>0</v>
      </c>
      <c r="K23" s="301">
        <v>0</v>
      </c>
      <c r="L23" s="301">
        <v>0</v>
      </c>
      <c r="M23" s="301">
        <v>0</v>
      </c>
      <c r="N23" s="335">
        <v>0</v>
      </c>
    </row>
    <row r="24" spans="1:14" ht="15.75" thickBot="1" x14ac:dyDescent="0.3">
      <c r="A24" s="122" t="s">
        <v>351</v>
      </c>
      <c r="B24" s="118" t="s">
        <v>352</v>
      </c>
      <c r="C24" s="336">
        <v>5982856</v>
      </c>
      <c r="D24" s="309"/>
      <c r="E24" s="309"/>
      <c r="F24" s="335">
        <v>108734</v>
      </c>
      <c r="G24" s="309"/>
      <c r="H24" s="309"/>
      <c r="I24" s="309"/>
      <c r="J24" s="309"/>
      <c r="K24" s="309"/>
      <c r="L24" s="309"/>
      <c r="M24" s="309"/>
      <c r="N24" s="335">
        <v>0</v>
      </c>
    </row>
    <row r="25" spans="1:14" ht="15.75" thickBot="1" x14ac:dyDescent="0.3">
      <c r="A25" s="119" t="s">
        <v>353</v>
      </c>
      <c r="B25" s="120" t="s">
        <v>331</v>
      </c>
      <c r="C25" s="336">
        <v>0</v>
      </c>
      <c r="D25" s="309"/>
      <c r="E25" s="309"/>
      <c r="F25" s="335">
        <v>0</v>
      </c>
      <c r="G25" s="309"/>
      <c r="H25" s="309"/>
      <c r="I25" s="309"/>
      <c r="J25" s="309"/>
      <c r="K25" s="309"/>
      <c r="L25" s="309"/>
      <c r="M25" s="309"/>
      <c r="N25" s="335">
        <v>0</v>
      </c>
    </row>
    <row r="26" spans="1:14" ht="15.75" thickBot="1" x14ac:dyDescent="0.3">
      <c r="A26" s="119" t="s">
        <v>354</v>
      </c>
      <c r="B26" s="120" t="s">
        <v>333</v>
      </c>
      <c r="C26" s="336">
        <v>856</v>
      </c>
      <c r="D26" s="309"/>
      <c r="E26" s="309"/>
      <c r="F26" s="335">
        <v>0</v>
      </c>
      <c r="G26" s="309"/>
      <c r="H26" s="309"/>
      <c r="I26" s="309"/>
      <c r="J26" s="309"/>
      <c r="K26" s="309"/>
      <c r="L26" s="309"/>
      <c r="M26" s="309"/>
      <c r="N26" s="335">
        <v>0</v>
      </c>
    </row>
    <row r="27" spans="1:14" ht="15.75" thickBot="1" x14ac:dyDescent="0.3">
      <c r="A27" s="119" t="s">
        <v>355</v>
      </c>
      <c r="B27" s="120" t="s">
        <v>335</v>
      </c>
      <c r="C27" s="336">
        <v>151369</v>
      </c>
      <c r="D27" s="309"/>
      <c r="E27" s="309"/>
      <c r="F27" s="335">
        <v>0</v>
      </c>
      <c r="G27" s="309"/>
      <c r="H27" s="309"/>
      <c r="I27" s="309"/>
      <c r="J27" s="309"/>
      <c r="K27" s="309"/>
      <c r="L27" s="309"/>
      <c r="M27" s="309"/>
      <c r="N27" s="335">
        <v>0</v>
      </c>
    </row>
    <row r="28" spans="1:14" ht="15.75" thickBot="1" x14ac:dyDescent="0.3">
      <c r="A28" s="119" t="s">
        <v>356</v>
      </c>
      <c r="B28" s="120" t="s">
        <v>337</v>
      </c>
      <c r="C28" s="336">
        <v>238133</v>
      </c>
      <c r="D28" s="309"/>
      <c r="E28" s="309"/>
      <c r="F28" s="335">
        <v>1190</v>
      </c>
      <c r="G28" s="309"/>
      <c r="H28" s="309"/>
      <c r="I28" s="309"/>
      <c r="J28" s="309"/>
      <c r="K28" s="309"/>
      <c r="L28" s="309"/>
      <c r="M28" s="309"/>
      <c r="N28" s="335">
        <v>0</v>
      </c>
    </row>
    <row r="29" spans="1:14" ht="15.75" thickBot="1" x14ac:dyDescent="0.3">
      <c r="A29" s="119" t="s">
        <v>357</v>
      </c>
      <c r="B29" s="120" t="s">
        <v>339</v>
      </c>
      <c r="C29" s="336">
        <v>2136963</v>
      </c>
      <c r="D29" s="309"/>
      <c r="E29" s="309"/>
      <c r="F29" s="335">
        <v>60552</v>
      </c>
      <c r="G29" s="309"/>
      <c r="H29" s="309"/>
      <c r="I29" s="309"/>
      <c r="J29" s="309"/>
      <c r="K29" s="309"/>
      <c r="L29" s="309"/>
      <c r="M29" s="309"/>
      <c r="N29" s="335">
        <v>0</v>
      </c>
    </row>
    <row r="30" spans="1:14" ht="15.75" thickBot="1" x14ac:dyDescent="0.3">
      <c r="A30" s="119" t="s">
        <v>358</v>
      </c>
      <c r="B30" s="120" t="s">
        <v>343</v>
      </c>
      <c r="C30" s="336">
        <v>3455535</v>
      </c>
      <c r="D30" s="309"/>
      <c r="E30" s="309"/>
      <c r="F30" s="335">
        <v>46992</v>
      </c>
      <c r="G30" s="309"/>
      <c r="H30" s="309"/>
      <c r="I30" s="309"/>
      <c r="J30" s="309"/>
      <c r="K30" s="309"/>
      <c r="L30" s="309"/>
      <c r="M30" s="309"/>
      <c r="N30" s="335">
        <v>0</v>
      </c>
    </row>
    <row r="31" spans="1:14" ht="15.75" thickBot="1" x14ac:dyDescent="0.3">
      <c r="A31" s="124" t="s">
        <v>359</v>
      </c>
      <c r="B31" s="123" t="s">
        <v>0</v>
      </c>
      <c r="C31" s="336">
        <f>C10+C18+C24</f>
        <v>12854127</v>
      </c>
      <c r="D31" s="336">
        <f t="shared" ref="D31:N31" si="2">D10+D18+D24</f>
        <v>6883736</v>
      </c>
      <c r="E31" s="336">
        <f t="shared" si="2"/>
        <v>68</v>
      </c>
      <c r="F31" s="336">
        <f t="shared" si="2"/>
        <v>714824</v>
      </c>
      <c r="G31" s="335">
        <f t="shared" si="2"/>
        <v>604284</v>
      </c>
      <c r="H31" s="335">
        <f t="shared" si="2"/>
        <v>1543</v>
      </c>
      <c r="I31" s="335">
        <f t="shared" si="2"/>
        <v>102</v>
      </c>
      <c r="J31" s="335">
        <f t="shared" si="2"/>
        <v>160</v>
      </c>
      <c r="K31" s="335">
        <f t="shared" si="2"/>
        <v>0</v>
      </c>
      <c r="L31" s="335">
        <f t="shared" si="2"/>
        <v>0</v>
      </c>
      <c r="M31" s="335">
        <f t="shared" si="2"/>
        <v>0</v>
      </c>
      <c r="N31" s="335">
        <f t="shared" si="2"/>
        <v>606090</v>
      </c>
    </row>
  </sheetData>
  <sheetProtection sheet="1" objects="1" scenarios="1"/>
  <pageMargins left="0.70866141732283472" right="0.70866141732283472" top="0.74803149606299213" bottom="0.74803149606299213" header="0.31496062992125984" footer="0.31496062992125984"/>
  <pageSetup paperSize="9" scale="77" fitToWidth="2" orientation="landscape" r:id="rId1"/>
  <ignoredErrors>
    <ignoredError sqref="C18:N18"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1F92F-CD22-48D6-B6AD-4AC185D04DBA}">
  <dimension ref="A2:J29"/>
  <sheetViews>
    <sheetView showGridLines="0" showZeros="0" workbookViewId="0">
      <selection activeCell="B15" sqref="B15"/>
    </sheetView>
  </sheetViews>
  <sheetFormatPr defaultRowHeight="15" x14ac:dyDescent="0.25"/>
  <cols>
    <col min="1" max="1" width="4.7109375" customWidth="1"/>
    <col min="2" max="2" width="25" customWidth="1"/>
    <col min="3" max="8" width="22.140625" customWidth="1"/>
  </cols>
  <sheetData>
    <row r="2" spans="1:10" x14ac:dyDescent="0.25">
      <c r="A2" s="95" t="s">
        <v>678</v>
      </c>
    </row>
    <row r="3" spans="1:10" ht="16.5" thickBot="1" x14ac:dyDescent="0.3">
      <c r="A3" s="96"/>
      <c r="B3" s="97"/>
      <c r="C3" s="97"/>
      <c r="D3" s="310"/>
      <c r="E3" s="310"/>
      <c r="F3" s="97"/>
      <c r="G3" s="97"/>
      <c r="H3" s="97"/>
    </row>
    <row r="4" spans="1:10" ht="16.5" thickBot="1" x14ac:dyDescent="0.3">
      <c r="A4" s="98"/>
      <c r="B4" s="98"/>
      <c r="C4" s="99" t="s">
        <v>2</v>
      </c>
      <c r="D4" s="100" t="s">
        <v>3</v>
      </c>
      <c r="E4" s="100" t="s">
        <v>4</v>
      </c>
      <c r="F4" s="100" t="s">
        <v>5</v>
      </c>
      <c r="G4" s="100" t="s">
        <v>6</v>
      </c>
      <c r="H4" s="100" t="s">
        <v>12</v>
      </c>
    </row>
    <row r="5" spans="1:10" ht="53.25" thickBot="1" x14ac:dyDescent="0.3">
      <c r="A5" s="98"/>
      <c r="B5" s="98"/>
      <c r="C5" s="105" t="s">
        <v>679</v>
      </c>
      <c r="D5" s="106"/>
      <c r="E5" s="106"/>
      <c r="F5" s="107"/>
      <c r="G5" s="293" t="s">
        <v>675</v>
      </c>
      <c r="H5" s="110" t="s">
        <v>676</v>
      </c>
    </row>
    <row r="6" spans="1:10" ht="21.75" thickBot="1" x14ac:dyDescent="0.3">
      <c r="A6" s="18"/>
      <c r="B6" s="18"/>
      <c r="C6" s="313"/>
      <c r="D6" s="105" t="s">
        <v>677</v>
      </c>
      <c r="E6" s="293"/>
      <c r="F6" s="293" t="s">
        <v>680</v>
      </c>
      <c r="G6" s="312"/>
      <c r="H6" s="304"/>
    </row>
    <row r="7" spans="1:10" ht="15.75" x14ac:dyDescent="0.25">
      <c r="A7" s="98"/>
      <c r="B7" s="98"/>
      <c r="C7" s="311"/>
      <c r="D7" s="314"/>
      <c r="E7" s="110" t="s">
        <v>661</v>
      </c>
      <c r="F7" s="314"/>
      <c r="G7" s="111"/>
      <c r="H7" s="305"/>
    </row>
    <row r="8" spans="1:10" ht="16.5" thickBot="1" x14ac:dyDescent="0.3">
      <c r="A8" s="98"/>
      <c r="B8" s="98"/>
      <c r="C8" s="315"/>
      <c r="D8" s="316"/>
      <c r="E8" s="300"/>
      <c r="F8" s="317"/>
      <c r="G8" s="318"/>
      <c r="H8" s="116"/>
    </row>
    <row r="9" spans="1:10" ht="15.75" thickBot="1" x14ac:dyDescent="0.3">
      <c r="A9" s="117" t="s">
        <v>328</v>
      </c>
      <c r="B9" s="113" t="s">
        <v>681</v>
      </c>
      <c r="C9" s="337">
        <v>380310</v>
      </c>
      <c r="D9" s="337">
        <v>66890</v>
      </c>
      <c r="E9" s="337">
        <v>66890</v>
      </c>
      <c r="F9" s="337">
        <v>380310</v>
      </c>
      <c r="G9" s="337">
        <v>12870</v>
      </c>
      <c r="H9" s="337">
        <v>0</v>
      </c>
      <c r="I9" s="2"/>
      <c r="J9" s="2"/>
    </row>
    <row r="10" spans="1:10" ht="15.75" thickBot="1" x14ac:dyDescent="0.3">
      <c r="A10" s="319" t="s">
        <v>330</v>
      </c>
      <c r="B10" s="118" t="s">
        <v>682</v>
      </c>
      <c r="C10" s="337">
        <v>886</v>
      </c>
      <c r="D10" s="337">
        <v>0</v>
      </c>
      <c r="E10" s="337">
        <v>0</v>
      </c>
      <c r="F10" s="337">
        <v>886</v>
      </c>
      <c r="G10" s="337">
        <v>0</v>
      </c>
      <c r="H10" s="337">
        <v>0</v>
      </c>
      <c r="I10" s="2"/>
      <c r="J10" s="2"/>
    </row>
    <row r="11" spans="1:10" ht="15.75" thickBot="1" x14ac:dyDescent="0.3">
      <c r="A11" s="319" t="s">
        <v>332</v>
      </c>
      <c r="B11" s="118" t="s">
        <v>683</v>
      </c>
      <c r="C11" s="337">
        <v>379803</v>
      </c>
      <c r="D11" s="337">
        <v>125561</v>
      </c>
      <c r="E11" s="337">
        <v>125561</v>
      </c>
      <c r="F11" s="337">
        <v>379803</v>
      </c>
      <c r="G11" s="337">
        <v>47630</v>
      </c>
      <c r="H11" s="337">
        <v>0</v>
      </c>
      <c r="I11" s="2"/>
      <c r="J11" s="2"/>
    </row>
    <row r="12" spans="1:10" ht="15.75" thickBot="1" x14ac:dyDescent="0.3">
      <c r="A12" s="319" t="s">
        <v>334</v>
      </c>
      <c r="B12" s="118" t="s">
        <v>684</v>
      </c>
      <c r="C12" s="337">
        <v>152905</v>
      </c>
      <c r="D12" s="337">
        <v>0</v>
      </c>
      <c r="E12" s="337">
        <v>0</v>
      </c>
      <c r="F12" s="337">
        <v>152905</v>
      </c>
      <c r="G12" s="337">
        <v>2009</v>
      </c>
      <c r="H12" s="337">
        <v>0</v>
      </c>
      <c r="I12" s="2"/>
      <c r="J12" s="2"/>
    </row>
    <row r="13" spans="1:10" ht="15.75" thickBot="1" x14ac:dyDescent="0.3">
      <c r="A13" s="319" t="s">
        <v>336</v>
      </c>
      <c r="B13" s="118" t="s">
        <v>685</v>
      </c>
      <c r="C13" s="337">
        <v>1253</v>
      </c>
      <c r="D13" s="337">
        <v>0</v>
      </c>
      <c r="E13" s="337">
        <v>0</v>
      </c>
      <c r="F13" s="337">
        <v>1253</v>
      </c>
      <c r="G13" s="337">
        <v>0</v>
      </c>
      <c r="H13" s="337">
        <v>0</v>
      </c>
      <c r="I13" s="2"/>
      <c r="J13" s="2"/>
    </row>
    <row r="14" spans="1:10" ht="15.75" thickBot="1" x14ac:dyDescent="0.3">
      <c r="A14" s="319" t="s">
        <v>338</v>
      </c>
      <c r="B14" s="118" t="s">
        <v>686</v>
      </c>
      <c r="C14" s="337">
        <v>230205</v>
      </c>
      <c r="D14" s="337">
        <v>16447</v>
      </c>
      <c r="E14" s="337">
        <v>16447</v>
      </c>
      <c r="F14" s="337">
        <v>230205</v>
      </c>
      <c r="G14" s="337">
        <v>11153</v>
      </c>
      <c r="H14" s="337">
        <v>0</v>
      </c>
      <c r="I14" s="2"/>
      <c r="J14" s="2"/>
    </row>
    <row r="15" spans="1:10" ht="15.75" thickBot="1" x14ac:dyDescent="0.3">
      <c r="A15" s="319" t="s">
        <v>340</v>
      </c>
      <c r="B15" s="118" t="s">
        <v>687</v>
      </c>
      <c r="C15" s="337">
        <v>680912</v>
      </c>
      <c r="D15" s="337">
        <v>47676</v>
      </c>
      <c r="E15" s="337">
        <v>47676</v>
      </c>
      <c r="F15" s="337">
        <v>680912</v>
      </c>
      <c r="G15" s="337">
        <v>32693</v>
      </c>
      <c r="H15" s="337">
        <v>0</v>
      </c>
      <c r="I15" s="2"/>
      <c r="J15" s="2"/>
    </row>
    <row r="16" spans="1:10" ht="15.75" thickBot="1" x14ac:dyDescent="0.3">
      <c r="A16" s="319" t="s">
        <v>342</v>
      </c>
      <c r="B16" s="118" t="s">
        <v>688</v>
      </c>
      <c r="C16" s="337">
        <v>76375</v>
      </c>
      <c r="D16" s="337">
        <v>0</v>
      </c>
      <c r="E16" s="337">
        <v>0</v>
      </c>
      <c r="F16" s="337">
        <v>76375</v>
      </c>
      <c r="G16" s="337">
        <v>2674</v>
      </c>
      <c r="H16" s="337">
        <v>0</v>
      </c>
      <c r="I16" s="2"/>
      <c r="J16" s="2"/>
    </row>
    <row r="17" spans="1:10" ht="21.75" thickBot="1" x14ac:dyDescent="0.3">
      <c r="A17" s="122" t="s">
        <v>344</v>
      </c>
      <c r="B17" s="118" t="s">
        <v>689</v>
      </c>
      <c r="C17" s="337">
        <v>89633</v>
      </c>
      <c r="D17" s="337">
        <v>4420</v>
      </c>
      <c r="E17" s="337">
        <v>4420</v>
      </c>
      <c r="F17" s="337">
        <v>89633</v>
      </c>
      <c r="G17" s="337">
        <v>4032</v>
      </c>
      <c r="H17" s="337">
        <v>0</v>
      </c>
      <c r="I17" s="2"/>
      <c r="J17" s="2"/>
    </row>
    <row r="18" spans="1:10" ht="15.75" thickBot="1" x14ac:dyDescent="0.3">
      <c r="A18" s="319" t="s">
        <v>346</v>
      </c>
      <c r="B18" s="118" t="s">
        <v>690</v>
      </c>
      <c r="C18" s="337">
        <v>101134</v>
      </c>
      <c r="D18" s="337">
        <v>6022</v>
      </c>
      <c r="E18" s="337">
        <v>6022</v>
      </c>
      <c r="F18" s="337">
        <v>101134</v>
      </c>
      <c r="G18" s="337">
        <v>7234</v>
      </c>
      <c r="H18" s="337">
        <v>0</v>
      </c>
      <c r="I18" s="2"/>
      <c r="J18" s="2"/>
    </row>
    <row r="19" spans="1:10" ht="21.75" thickBot="1" x14ac:dyDescent="0.3">
      <c r="A19" s="319" t="s">
        <v>347</v>
      </c>
      <c r="B19" s="118" t="s">
        <v>691</v>
      </c>
      <c r="C19" s="337">
        <v>11836</v>
      </c>
      <c r="D19" s="337">
        <v>5487</v>
      </c>
      <c r="E19" s="338">
        <v>5487</v>
      </c>
      <c r="F19" s="337">
        <v>11836</v>
      </c>
      <c r="G19" s="337">
        <v>3781</v>
      </c>
      <c r="H19" s="337">
        <v>0</v>
      </c>
      <c r="I19" s="2"/>
      <c r="J19" s="2"/>
    </row>
    <row r="20" spans="1:10" ht="21.75" thickBot="1" x14ac:dyDescent="0.3">
      <c r="A20" s="319" t="s">
        <v>348</v>
      </c>
      <c r="B20" s="118" t="s">
        <v>692</v>
      </c>
      <c r="C20" s="337">
        <v>675374</v>
      </c>
      <c r="D20" s="337">
        <v>51409</v>
      </c>
      <c r="E20" s="337">
        <v>51409</v>
      </c>
      <c r="F20" s="337">
        <v>675374</v>
      </c>
      <c r="G20" s="337">
        <v>27046</v>
      </c>
      <c r="H20" s="337">
        <v>0</v>
      </c>
      <c r="I20" s="2"/>
      <c r="J20" s="2"/>
    </row>
    <row r="21" spans="1:10" ht="21.75" thickBot="1" x14ac:dyDescent="0.3">
      <c r="A21" s="319" t="s">
        <v>349</v>
      </c>
      <c r="B21" s="118" t="s">
        <v>693</v>
      </c>
      <c r="C21" s="337">
        <v>17974</v>
      </c>
      <c r="D21" s="337">
        <v>0</v>
      </c>
      <c r="E21" s="337">
        <v>0</v>
      </c>
      <c r="F21" s="337">
        <v>17974</v>
      </c>
      <c r="G21" s="337">
        <v>186</v>
      </c>
      <c r="H21" s="337">
        <v>0</v>
      </c>
      <c r="I21" s="2"/>
      <c r="J21" s="2"/>
    </row>
    <row r="22" spans="1:10" ht="21.75" thickBot="1" x14ac:dyDescent="0.3">
      <c r="A22" s="319" t="s">
        <v>350</v>
      </c>
      <c r="B22" s="118" t="s">
        <v>694</v>
      </c>
      <c r="C22" s="337">
        <v>33160</v>
      </c>
      <c r="D22" s="337">
        <v>3659</v>
      </c>
      <c r="E22" s="337">
        <v>3659</v>
      </c>
      <c r="F22" s="337">
        <v>33160</v>
      </c>
      <c r="G22" s="337">
        <v>3215</v>
      </c>
      <c r="H22" s="337">
        <v>0</v>
      </c>
      <c r="I22" s="2"/>
      <c r="J22" s="2"/>
    </row>
    <row r="23" spans="1:10" ht="21.75" thickBot="1" x14ac:dyDescent="0.3">
      <c r="A23" s="122" t="s">
        <v>351</v>
      </c>
      <c r="B23" s="118" t="s">
        <v>695</v>
      </c>
      <c r="C23" s="337">
        <v>0</v>
      </c>
      <c r="D23" s="337">
        <v>0</v>
      </c>
      <c r="E23" s="337">
        <v>0</v>
      </c>
      <c r="F23" s="337">
        <v>0</v>
      </c>
      <c r="G23" s="337">
        <v>0</v>
      </c>
      <c r="H23" s="337">
        <v>0</v>
      </c>
      <c r="I23" s="2"/>
      <c r="J23" s="2"/>
    </row>
    <row r="24" spans="1:10" ht="15.75" thickBot="1" x14ac:dyDescent="0.3">
      <c r="A24" s="319" t="s">
        <v>353</v>
      </c>
      <c r="B24" s="118" t="s">
        <v>696</v>
      </c>
      <c r="C24" s="337">
        <v>1068</v>
      </c>
      <c r="D24" s="337">
        <v>92</v>
      </c>
      <c r="E24" s="337">
        <v>92</v>
      </c>
      <c r="F24" s="337">
        <v>1068</v>
      </c>
      <c r="G24" s="337">
        <v>67</v>
      </c>
      <c r="H24" s="337">
        <v>0</v>
      </c>
      <c r="I24" s="2"/>
      <c r="J24" s="2"/>
    </row>
    <row r="25" spans="1:10" ht="21.75" thickBot="1" x14ac:dyDescent="0.3">
      <c r="A25" s="319" t="s">
        <v>354</v>
      </c>
      <c r="B25" s="118" t="s">
        <v>697</v>
      </c>
      <c r="C25" s="337">
        <v>14134</v>
      </c>
      <c r="D25" s="337">
        <v>0</v>
      </c>
      <c r="E25" s="337">
        <v>0</v>
      </c>
      <c r="F25" s="337">
        <v>14134</v>
      </c>
      <c r="G25" s="337">
        <v>398</v>
      </c>
      <c r="H25" s="337">
        <v>0</v>
      </c>
      <c r="I25" s="2"/>
      <c r="J25" s="2"/>
    </row>
    <row r="26" spans="1:10" ht="15.75" thickBot="1" x14ac:dyDescent="0.3">
      <c r="A26" s="319" t="s">
        <v>355</v>
      </c>
      <c r="B26" s="118" t="s">
        <v>698</v>
      </c>
      <c r="C26" s="337">
        <v>32564</v>
      </c>
      <c r="D26" s="337">
        <v>1918</v>
      </c>
      <c r="E26" s="337">
        <v>1918</v>
      </c>
      <c r="F26" s="337">
        <v>32564</v>
      </c>
      <c r="G26" s="337">
        <v>3390</v>
      </c>
      <c r="H26" s="337">
        <v>0</v>
      </c>
      <c r="I26" s="2"/>
      <c r="J26" s="2"/>
    </row>
    <row r="27" spans="1:10" ht="15.75" thickBot="1" x14ac:dyDescent="0.3">
      <c r="A27" s="319" t="s">
        <v>356</v>
      </c>
      <c r="B27" s="118" t="s">
        <v>699</v>
      </c>
      <c r="C27" s="337">
        <v>2457</v>
      </c>
      <c r="D27" s="337">
        <v>0</v>
      </c>
      <c r="E27" s="337">
        <v>0</v>
      </c>
      <c r="F27" s="337">
        <v>2457</v>
      </c>
      <c r="G27" s="337">
        <v>10</v>
      </c>
      <c r="H27" s="337">
        <v>0</v>
      </c>
      <c r="I27" s="2"/>
      <c r="J27" s="2"/>
    </row>
    <row r="28" spans="1:10" ht="15.75" thickBot="1" x14ac:dyDescent="0.3">
      <c r="A28" s="320" t="s">
        <v>357</v>
      </c>
      <c r="B28" s="123" t="s">
        <v>0</v>
      </c>
      <c r="C28" s="339">
        <f t="shared" ref="C28:H28" si="0">SUM(C9:C27)</f>
        <v>2881983</v>
      </c>
      <c r="D28" s="339">
        <f t="shared" si="0"/>
        <v>329581</v>
      </c>
      <c r="E28" s="339">
        <f t="shared" si="0"/>
        <v>329581</v>
      </c>
      <c r="F28" s="339">
        <f t="shared" si="0"/>
        <v>2881983</v>
      </c>
      <c r="G28" s="339">
        <f t="shared" si="0"/>
        <v>158388</v>
      </c>
      <c r="H28" s="339">
        <f t="shared" si="0"/>
        <v>0</v>
      </c>
      <c r="I28" s="2"/>
      <c r="J28" s="2"/>
    </row>
    <row r="29" spans="1:10" x14ac:dyDescent="0.25">
      <c r="C29" s="2"/>
      <c r="D29" s="2"/>
      <c r="E29" s="2"/>
      <c r="F29" s="2"/>
      <c r="G29" s="2"/>
      <c r="H29" s="2"/>
      <c r="I29" s="2"/>
      <c r="J29" s="2"/>
    </row>
  </sheetData>
  <sheetProtection sheet="1" objects="1" scenarios="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B8E4B-D102-4391-9649-24EB1004BD59}">
  <dimension ref="A2:G18"/>
  <sheetViews>
    <sheetView showGridLines="0" showZeros="0" workbookViewId="0">
      <selection activeCell="B15" sqref="B15"/>
    </sheetView>
  </sheetViews>
  <sheetFormatPr defaultRowHeight="15" x14ac:dyDescent="0.25"/>
  <cols>
    <col min="1" max="1" width="6.28515625" customWidth="1"/>
    <col min="2" max="2" width="55" customWidth="1"/>
    <col min="3" max="3" width="19.28515625" customWidth="1"/>
    <col min="4" max="4" width="27" customWidth="1"/>
    <col min="5" max="5" width="23.7109375" customWidth="1"/>
    <col min="6" max="6" width="21.140625" customWidth="1"/>
    <col min="7" max="7" width="28.28515625" customWidth="1"/>
  </cols>
  <sheetData>
    <row r="2" spans="1:7" ht="16.5" x14ac:dyDescent="0.25">
      <c r="B2" s="128"/>
      <c r="C2" s="128"/>
      <c r="D2" s="128"/>
      <c r="E2" s="128"/>
      <c r="F2" s="128"/>
      <c r="G2" s="128"/>
    </row>
    <row r="3" spans="1:7" ht="21" x14ac:dyDescent="0.35">
      <c r="B3" s="129" t="s">
        <v>365</v>
      </c>
      <c r="C3" s="130"/>
      <c r="D3" s="130"/>
      <c r="E3" s="130"/>
      <c r="F3" s="130"/>
      <c r="G3" s="130"/>
    </row>
    <row r="7" spans="1:7" ht="49.5" x14ac:dyDescent="0.25">
      <c r="B7" s="131"/>
      <c r="C7" s="132" t="s">
        <v>366</v>
      </c>
      <c r="D7" s="133" t="s">
        <v>367</v>
      </c>
      <c r="E7" s="134"/>
      <c r="F7" s="134"/>
      <c r="G7" s="135"/>
    </row>
    <row r="8" spans="1:7" ht="49.5" x14ac:dyDescent="0.25">
      <c r="B8" s="131"/>
      <c r="C8" s="136"/>
      <c r="D8" s="137"/>
      <c r="E8" s="132" t="s">
        <v>368</v>
      </c>
      <c r="F8" s="133" t="s">
        <v>369</v>
      </c>
      <c r="G8" s="138"/>
    </row>
    <row r="9" spans="1:7" ht="33" x14ac:dyDescent="0.25">
      <c r="B9" s="131"/>
      <c r="C9" s="139"/>
      <c r="D9" s="140"/>
      <c r="E9" s="139"/>
      <c r="F9" s="140"/>
      <c r="G9" s="132" t="s">
        <v>370</v>
      </c>
    </row>
    <row r="10" spans="1:7" ht="16.5" x14ac:dyDescent="0.25">
      <c r="B10" s="131"/>
      <c r="C10" s="141" t="s">
        <v>2</v>
      </c>
      <c r="D10" s="142" t="s">
        <v>3</v>
      </c>
      <c r="E10" s="141" t="s">
        <v>4</v>
      </c>
      <c r="F10" s="142" t="s">
        <v>5</v>
      </c>
      <c r="G10" s="141" t="s">
        <v>6</v>
      </c>
    </row>
    <row r="11" spans="1:7" s="404" customFormat="1" ht="14.25" x14ac:dyDescent="0.2">
      <c r="A11" s="400">
        <v>1</v>
      </c>
      <c r="B11" s="401" t="s">
        <v>329</v>
      </c>
      <c r="C11" s="402">
        <v>1824030</v>
      </c>
      <c r="D11" s="402">
        <v>7159581</v>
      </c>
      <c r="E11" s="402">
        <v>7086326</v>
      </c>
      <c r="F11" s="402">
        <v>73255</v>
      </c>
      <c r="G11" s="403">
        <v>0</v>
      </c>
    </row>
    <row r="12" spans="1:7" s="404" customFormat="1" ht="14.25" x14ac:dyDescent="0.2">
      <c r="A12" s="400">
        <v>2</v>
      </c>
      <c r="B12" s="401" t="s">
        <v>371</v>
      </c>
      <c r="C12" s="402"/>
      <c r="D12" s="402"/>
      <c r="E12" s="402"/>
      <c r="F12" s="402"/>
      <c r="G12" s="405" t="s">
        <v>372</v>
      </c>
    </row>
    <row r="13" spans="1:7" s="404" customFormat="1" ht="14.25" x14ac:dyDescent="0.2">
      <c r="A13" s="400">
        <v>3</v>
      </c>
      <c r="B13" s="401" t="s">
        <v>0</v>
      </c>
      <c r="C13" s="402">
        <v>1824030</v>
      </c>
      <c r="D13" s="402">
        <v>7159581</v>
      </c>
      <c r="E13" s="402">
        <v>7086326</v>
      </c>
      <c r="F13" s="406">
        <v>73255</v>
      </c>
      <c r="G13" s="403">
        <v>0</v>
      </c>
    </row>
    <row r="14" spans="1:7" s="404" customFormat="1" ht="14.25" x14ac:dyDescent="0.2">
      <c r="A14" s="400">
        <v>4</v>
      </c>
      <c r="B14" s="407" t="s">
        <v>373</v>
      </c>
      <c r="C14" s="408">
        <v>147343</v>
      </c>
      <c r="D14" s="402">
        <v>446212</v>
      </c>
      <c r="E14" s="402">
        <v>446212</v>
      </c>
      <c r="F14" s="409">
        <v>0</v>
      </c>
      <c r="G14" s="403">
        <v>0</v>
      </c>
    </row>
    <row r="15" spans="1:7" s="404" customFormat="1" ht="14.25" x14ac:dyDescent="0.2">
      <c r="A15" s="410" t="s">
        <v>374</v>
      </c>
      <c r="B15" s="407" t="s">
        <v>375</v>
      </c>
      <c r="C15" s="408"/>
      <c r="D15" s="402"/>
      <c r="E15" s="405"/>
      <c r="F15" s="405"/>
      <c r="G15" s="405"/>
    </row>
    <row r="16" spans="1:7" s="404" customFormat="1" ht="12.75" x14ac:dyDescent="0.2">
      <c r="B16" s="74"/>
      <c r="C16" s="411"/>
      <c r="D16" s="411"/>
      <c r="E16" s="411"/>
      <c r="F16" s="411"/>
      <c r="G16" s="411"/>
    </row>
    <row r="17" spans="3:7" x14ac:dyDescent="0.25">
      <c r="C17" s="2"/>
      <c r="D17" s="2"/>
      <c r="E17" s="2"/>
      <c r="F17" s="2"/>
      <c r="G17" s="2"/>
    </row>
    <row r="18" spans="3:7" x14ac:dyDescent="0.25">
      <c r="C18" s="2"/>
      <c r="D18" s="2"/>
      <c r="E18" s="2"/>
      <c r="F18" s="2"/>
      <c r="G18" s="2"/>
    </row>
  </sheetData>
  <sheetProtection sheet="1" objects="1" scenarios="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B624C-7B4E-4E5F-A358-A377DA8C4B15}">
  <dimension ref="A1:H23"/>
  <sheetViews>
    <sheetView showGridLines="0" showZeros="0" workbookViewId="0">
      <selection activeCell="B15" sqref="B15"/>
    </sheetView>
  </sheetViews>
  <sheetFormatPr defaultRowHeight="15" x14ac:dyDescent="0.25"/>
  <cols>
    <col min="1" max="1" width="4.42578125" customWidth="1"/>
    <col min="2" max="2" width="69.140625" customWidth="1"/>
    <col min="3" max="8" width="24.85546875" customWidth="1"/>
  </cols>
  <sheetData>
    <row r="1" spans="1:8" ht="18.75" x14ac:dyDescent="0.3">
      <c r="B1" s="28" t="s">
        <v>392</v>
      </c>
    </row>
    <row r="4" spans="1:8" x14ac:dyDescent="0.25">
      <c r="A4" s="143"/>
      <c r="B4" s="590" t="s">
        <v>378</v>
      </c>
      <c r="C4" s="591" t="s">
        <v>393</v>
      </c>
      <c r="D4" s="590"/>
      <c r="E4" s="588" t="s">
        <v>394</v>
      </c>
      <c r="F4" s="591"/>
      <c r="G4" s="592" t="s">
        <v>395</v>
      </c>
      <c r="H4" s="593"/>
    </row>
    <row r="5" spans="1:8" x14ac:dyDescent="0.25">
      <c r="A5" s="144"/>
      <c r="B5" s="590"/>
      <c r="C5" s="588" t="s">
        <v>11</v>
      </c>
      <c r="D5" s="589"/>
      <c r="E5" s="589"/>
      <c r="F5" s="589"/>
      <c r="G5" s="589"/>
      <c r="H5" s="589"/>
    </row>
    <row r="6" spans="1:8" x14ac:dyDescent="0.25">
      <c r="A6" s="144"/>
      <c r="B6" s="590"/>
      <c r="C6" s="148" t="s">
        <v>2</v>
      </c>
      <c r="D6" s="155" t="s">
        <v>3</v>
      </c>
      <c r="E6" s="155" t="s">
        <v>4</v>
      </c>
      <c r="F6" s="155" t="s">
        <v>5</v>
      </c>
      <c r="G6" s="155" t="s">
        <v>6</v>
      </c>
      <c r="H6" s="155" t="s">
        <v>12</v>
      </c>
    </row>
    <row r="7" spans="1:8" x14ac:dyDescent="0.25">
      <c r="A7" s="150">
        <v>1</v>
      </c>
      <c r="B7" s="151" t="s">
        <v>382</v>
      </c>
      <c r="C7" s="331">
        <v>1462520</v>
      </c>
      <c r="D7" s="332">
        <v>0</v>
      </c>
      <c r="E7" s="332">
        <v>1462520</v>
      </c>
      <c r="F7" s="332">
        <v>0</v>
      </c>
      <c r="G7" s="332">
        <v>0</v>
      </c>
      <c r="H7" s="536">
        <v>0</v>
      </c>
    </row>
    <row r="8" spans="1:8" x14ac:dyDescent="0.25">
      <c r="A8" s="150">
        <v>2</v>
      </c>
      <c r="B8" s="152" t="s">
        <v>383</v>
      </c>
      <c r="C8" s="331">
        <v>0</v>
      </c>
      <c r="D8" s="332">
        <v>0</v>
      </c>
      <c r="E8" s="332">
        <v>65217</v>
      </c>
      <c r="F8" s="332">
        <v>140</v>
      </c>
      <c r="G8" s="332">
        <v>0</v>
      </c>
      <c r="H8" s="536">
        <v>0</v>
      </c>
    </row>
    <row r="9" spans="1:8" x14ac:dyDescent="0.25">
      <c r="A9" s="150">
        <v>3</v>
      </c>
      <c r="B9" s="152" t="s">
        <v>21</v>
      </c>
      <c r="C9" s="331">
        <v>0</v>
      </c>
      <c r="D9" s="332">
        <v>0</v>
      </c>
      <c r="E9" s="332">
        <v>0</v>
      </c>
      <c r="F9" s="332">
        <v>0</v>
      </c>
      <c r="G9" s="332">
        <v>0</v>
      </c>
      <c r="H9" s="536">
        <v>0</v>
      </c>
    </row>
    <row r="10" spans="1:8" x14ac:dyDescent="0.25">
      <c r="A10" s="150">
        <v>4</v>
      </c>
      <c r="B10" s="152" t="s">
        <v>22</v>
      </c>
      <c r="C10" s="331">
        <v>0</v>
      </c>
      <c r="D10" s="332">
        <v>0</v>
      </c>
      <c r="E10" s="332">
        <v>0</v>
      </c>
      <c r="F10" s="332">
        <v>0</v>
      </c>
      <c r="G10" s="332">
        <v>0</v>
      </c>
      <c r="H10" s="536">
        <v>0</v>
      </c>
    </row>
    <row r="11" spans="1:8" x14ac:dyDescent="0.25">
      <c r="A11" s="150">
        <v>5</v>
      </c>
      <c r="B11" s="152" t="s">
        <v>23</v>
      </c>
      <c r="C11" s="331">
        <v>0</v>
      </c>
      <c r="D11" s="332">
        <v>0</v>
      </c>
      <c r="E11" s="332">
        <v>0</v>
      </c>
      <c r="F11" s="332">
        <v>0</v>
      </c>
      <c r="G11" s="332">
        <v>0</v>
      </c>
      <c r="H11" s="536">
        <v>0</v>
      </c>
    </row>
    <row r="12" spans="1:8" x14ac:dyDescent="0.25">
      <c r="A12" s="150">
        <v>6</v>
      </c>
      <c r="B12" s="152" t="s">
        <v>24</v>
      </c>
      <c r="C12" s="331">
        <v>131718</v>
      </c>
      <c r="D12" s="332">
        <v>151385</v>
      </c>
      <c r="E12" s="332">
        <v>131718</v>
      </c>
      <c r="F12" s="332">
        <v>69608</v>
      </c>
      <c r="G12" s="332">
        <v>48862</v>
      </c>
      <c r="H12" s="536">
        <v>0.24270089307888698</v>
      </c>
    </row>
    <row r="13" spans="1:8" x14ac:dyDescent="0.25">
      <c r="A13" s="150">
        <v>7</v>
      </c>
      <c r="B13" s="152" t="s">
        <v>25</v>
      </c>
      <c r="C13" s="331">
        <v>2919922</v>
      </c>
      <c r="D13" s="332">
        <v>1171988</v>
      </c>
      <c r="E13" s="332">
        <v>2740257</v>
      </c>
      <c r="F13" s="332">
        <v>119452</v>
      </c>
      <c r="G13" s="332">
        <v>2478479</v>
      </c>
      <c r="H13" s="536">
        <v>0.86668923306532242</v>
      </c>
    </row>
    <row r="14" spans="1:8" x14ac:dyDescent="0.25">
      <c r="A14" s="150">
        <v>8</v>
      </c>
      <c r="B14" s="152" t="s">
        <v>26</v>
      </c>
      <c r="C14" s="331">
        <v>2584349</v>
      </c>
      <c r="D14" s="332">
        <v>3117154</v>
      </c>
      <c r="E14" s="332">
        <v>2528878</v>
      </c>
      <c r="F14" s="332">
        <v>408398</v>
      </c>
      <c r="G14" s="332">
        <v>1976693</v>
      </c>
      <c r="H14" s="536">
        <v>0.67296808335341995</v>
      </c>
    </row>
    <row r="15" spans="1:8" x14ac:dyDescent="0.25">
      <c r="A15" s="150">
        <v>9</v>
      </c>
      <c r="B15" s="152" t="s">
        <v>396</v>
      </c>
      <c r="C15" s="331">
        <v>1249718</v>
      </c>
      <c r="D15" s="332">
        <v>1373453</v>
      </c>
      <c r="E15" s="332">
        <v>1248677</v>
      </c>
      <c r="F15" s="332">
        <v>1281672</v>
      </c>
      <c r="G15" s="332">
        <v>896332</v>
      </c>
      <c r="H15" s="536">
        <v>0.35423255843363899</v>
      </c>
    </row>
    <row r="16" spans="1:8" x14ac:dyDescent="0.25">
      <c r="A16" s="150">
        <v>10</v>
      </c>
      <c r="B16" s="152" t="s">
        <v>321</v>
      </c>
      <c r="C16" s="331">
        <v>359271</v>
      </c>
      <c r="D16" s="332">
        <v>131573</v>
      </c>
      <c r="E16" s="332">
        <v>348351</v>
      </c>
      <c r="F16" s="332">
        <v>84794</v>
      </c>
      <c r="G16" s="332">
        <v>559172</v>
      </c>
      <c r="H16" s="536">
        <v>1.2909579932816955</v>
      </c>
    </row>
    <row r="17" spans="1:8" x14ac:dyDescent="0.25">
      <c r="A17" s="150">
        <v>11</v>
      </c>
      <c r="B17" s="152" t="s">
        <v>386</v>
      </c>
      <c r="C17" s="331">
        <v>147725</v>
      </c>
      <c r="D17" s="332">
        <v>89414</v>
      </c>
      <c r="E17" s="332">
        <v>147725</v>
      </c>
      <c r="F17" s="332">
        <v>7957</v>
      </c>
      <c r="G17" s="332">
        <v>233524</v>
      </c>
      <c r="H17" s="536">
        <v>1.5000064233501624</v>
      </c>
    </row>
    <row r="18" spans="1:8" x14ac:dyDescent="0.25">
      <c r="A18" s="150">
        <v>12</v>
      </c>
      <c r="B18" s="152" t="s">
        <v>387</v>
      </c>
      <c r="C18" s="331">
        <v>0</v>
      </c>
      <c r="D18" s="332">
        <v>0</v>
      </c>
      <c r="E18" s="332">
        <v>0</v>
      </c>
      <c r="F18" s="332">
        <v>0</v>
      </c>
      <c r="G18" s="332">
        <v>0</v>
      </c>
      <c r="H18" s="536">
        <v>0</v>
      </c>
    </row>
    <row r="19" spans="1:8" x14ac:dyDescent="0.25">
      <c r="A19" s="150">
        <v>13</v>
      </c>
      <c r="B19" s="152" t="s">
        <v>27</v>
      </c>
      <c r="C19" s="331">
        <v>0</v>
      </c>
      <c r="D19" s="332">
        <v>0</v>
      </c>
      <c r="E19" s="332">
        <v>0</v>
      </c>
      <c r="F19" s="332">
        <v>0</v>
      </c>
      <c r="G19" s="332">
        <v>0</v>
      </c>
      <c r="H19" s="536">
        <v>0</v>
      </c>
    </row>
    <row r="20" spans="1:8" x14ac:dyDescent="0.25">
      <c r="A20" s="150">
        <v>14</v>
      </c>
      <c r="B20" s="152" t="s">
        <v>397</v>
      </c>
      <c r="C20" s="331">
        <v>0</v>
      </c>
      <c r="D20" s="332">
        <v>0</v>
      </c>
      <c r="E20" s="332">
        <v>0</v>
      </c>
      <c r="F20" s="332">
        <v>0</v>
      </c>
      <c r="G20" s="332">
        <v>0</v>
      </c>
      <c r="H20" s="536">
        <v>0</v>
      </c>
    </row>
    <row r="21" spans="1:8" x14ac:dyDescent="0.25">
      <c r="A21" s="150">
        <v>15</v>
      </c>
      <c r="B21" s="152" t="s">
        <v>398</v>
      </c>
      <c r="C21" s="331">
        <v>171069</v>
      </c>
      <c r="D21" s="332">
        <v>0</v>
      </c>
      <c r="E21" s="332">
        <v>171069</v>
      </c>
      <c r="F21" s="332">
        <v>0</v>
      </c>
      <c r="G21" s="332">
        <v>171069</v>
      </c>
      <c r="H21" s="536">
        <v>1</v>
      </c>
    </row>
    <row r="22" spans="1:8" x14ac:dyDescent="0.25">
      <c r="A22" s="150">
        <v>16</v>
      </c>
      <c r="B22" s="152" t="s">
        <v>28</v>
      </c>
      <c r="C22" s="331">
        <v>140686</v>
      </c>
      <c r="D22" s="332">
        <v>0</v>
      </c>
      <c r="E22" s="332">
        <v>140686</v>
      </c>
      <c r="F22" s="332">
        <v>0</v>
      </c>
      <c r="G22" s="332">
        <v>140539</v>
      </c>
      <c r="H22" s="536">
        <v>0.99895511991242913</v>
      </c>
    </row>
    <row r="23" spans="1:8" x14ac:dyDescent="0.25">
      <c r="A23" s="153">
        <v>17</v>
      </c>
      <c r="B23" s="154" t="s">
        <v>391</v>
      </c>
      <c r="C23" s="331">
        <v>9166978</v>
      </c>
      <c r="D23" s="332">
        <v>6034967</v>
      </c>
      <c r="E23" s="332">
        <v>8985098</v>
      </c>
      <c r="F23" s="332">
        <v>1972021</v>
      </c>
      <c r="G23" s="332">
        <v>6504670</v>
      </c>
      <c r="H23" s="536">
        <v>0.5936478375383164</v>
      </c>
    </row>
  </sheetData>
  <sheetProtection sheet="1" objects="1" scenarios="1"/>
  <mergeCells count="5">
    <mergeCell ref="C5:H5"/>
    <mergeCell ref="B4:B6"/>
    <mergeCell ref="C4:D4"/>
    <mergeCell ref="E4:F4"/>
    <mergeCell ref="G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CA132-3915-4A4A-9875-F160BFA8417E}">
  <dimension ref="A2:S24"/>
  <sheetViews>
    <sheetView showGridLines="0" showZeros="0" workbookViewId="0">
      <selection activeCell="B15" sqref="B15"/>
    </sheetView>
  </sheetViews>
  <sheetFormatPr defaultRowHeight="15" x14ac:dyDescent="0.25"/>
  <cols>
    <col min="1" max="1" width="3.85546875" customWidth="1"/>
    <col min="2" max="2" width="38.140625" customWidth="1"/>
    <col min="3" max="19" width="15.140625" customWidth="1"/>
  </cols>
  <sheetData>
    <row r="2" spans="1:19" ht="18.75" x14ac:dyDescent="0.3">
      <c r="B2" s="28" t="s">
        <v>377</v>
      </c>
    </row>
    <row r="5" spans="1:19" x14ac:dyDescent="0.25">
      <c r="A5" s="143"/>
      <c r="B5" s="590" t="s">
        <v>378</v>
      </c>
      <c r="C5" s="588" t="s">
        <v>11</v>
      </c>
      <c r="D5" s="589"/>
      <c r="E5" s="589"/>
      <c r="F5" s="589"/>
      <c r="G5" s="589"/>
      <c r="H5" s="589"/>
      <c r="I5" s="589"/>
      <c r="J5" s="589"/>
      <c r="K5" s="589"/>
      <c r="L5" s="589"/>
      <c r="M5" s="589"/>
      <c r="N5" s="589"/>
      <c r="O5" s="589"/>
      <c r="P5" s="589"/>
      <c r="Q5" s="591"/>
      <c r="R5" s="594" t="s">
        <v>0</v>
      </c>
      <c r="S5" s="594" t="s">
        <v>379</v>
      </c>
    </row>
    <row r="6" spans="1:19" x14ac:dyDescent="0.25">
      <c r="A6" s="144"/>
      <c r="B6" s="590"/>
      <c r="C6" s="145">
        <v>0</v>
      </c>
      <c r="D6" s="146">
        <v>0.02</v>
      </c>
      <c r="E6" s="145">
        <v>0.04</v>
      </c>
      <c r="F6" s="146">
        <v>0.1</v>
      </c>
      <c r="G6" s="146">
        <v>0.2</v>
      </c>
      <c r="H6" s="146">
        <v>0.35</v>
      </c>
      <c r="I6" s="146">
        <v>0.5</v>
      </c>
      <c r="J6" s="146">
        <v>0.7</v>
      </c>
      <c r="K6" s="146">
        <v>0.75</v>
      </c>
      <c r="L6" s="147">
        <v>1</v>
      </c>
      <c r="M6" s="147">
        <v>1.5</v>
      </c>
      <c r="N6" s="147">
        <v>2.5</v>
      </c>
      <c r="O6" s="147">
        <v>3.7</v>
      </c>
      <c r="P6" s="147">
        <v>12.5</v>
      </c>
      <c r="Q6" s="147" t="s">
        <v>18</v>
      </c>
      <c r="R6" s="594"/>
      <c r="S6" s="594"/>
    </row>
    <row r="7" spans="1:19" x14ac:dyDescent="0.25">
      <c r="A7" s="144"/>
      <c r="B7" s="590"/>
      <c r="C7" s="148" t="s">
        <v>2</v>
      </c>
      <c r="D7" s="148" t="s">
        <v>3</v>
      </c>
      <c r="E7" s="148" t="s">
        <v>4</v>
      </c>
      <c r="F7" s="148" t="s">
        <v>5</v>
      </c>
      <c r="G7" s="148" t="s">
        <v>6</v>
      </c>
      <c r="H7" s="148" t="s">
        <v>12</v>
      </c>
      <c r="I7" s="148" t="s">
        <v>13</v>
      </c>
      <c r="J7" s="148" t="s">
        <v>14</v>
      </c>
      <c r="K7" s="148" t="s">
        <v>15</v>
      </c>
      <c r="L7" s="148" t="s">
        <v>16</v>
      </c>
      <c r="M7" s="148" t="s">
        <v>17</v>
      </c>
      <c r="N7" s="148" t="s">
        <v>312</v>
      </c>
      <c r="O7" s="148" t="s">
        <v>313</v>
      </c>
      <c r="P7" s="148" t="s">
        <v>314</v>
      </c>
      <c r="Q7" s="148" t="s">
        <v>315</v>
      </c>
      <c r="R7" s="149" t="s">
        <v>380</v>
      </c>
      <c r="S7" s="149" t="s">
        <v>381</v>
      </c>
    </row>
    <row r="8" spans="1:19" x14ac:dyDescent="0.25">
      <c r="A8" s="150">
        <v>1</v>
      </c>
      <c r="B8" s="151" t="s">
        <v>382</v>
      </c>
      <c r="C8" s="331">
        <v>1462520</v>
      </c>
      <c r="D8" s="332">
        <v>0</v>
      </c>
      <c r="E8" s="332">
        <v>0</v>
      </c>
      <c r="F8" s="332">
        <v>0</v>
      </c>
      <c r="G8" s="332">
        <v>0</v>
      </c>
      <c r="H8" s="332">
        <v>0</v>
      </c>
      <c r="I8" s="332">
        <v>0</v>
      </c>
      <c r="J8" s="332">
        <v>0</v>
      </c>
      <c r="K8" s="332">
        <v>0</v>
      </c>
      <c r="L8" s="332">
        <v>0</v>
      </c>
      <c r="M8" s="332">
        <v>0</v>
      </c>
      <c r="N8" s="332">
        <v>0</v>
      </c>
      <c r="O8" s="332">
        <v>0</v>
      </c>
      <c r="P8" s="332">
        <v>0</v>
      </c>
      <c r="Q8" s="332">
        <v>0</v>
      </c>
      <c r="R8" s="332">
        <v>1462520</v>
      </c>
      <c r="S8" s="332"/>
    </row>
    <row r="9" spans="1:19" x14ac:dyDescent="0.25">
      <c r="A9" s="150">
        <v>2</v>
      </c>
      <c r="B9" s="152" t="s">
        <v>383</v>
      </c>
      <c r="C9" s="331">
        <v>65357</v>
      </c>
      <c r="D9" s="332">
        <v>0</v>
      </c>
      <c r="E9" s="332">
        <v>0</v>
      </c>
      <c r="F9" s="332">
        <v>0</v>
      </c>
      <c r="G9" s="332">
        <v>0</v>
      </c>
      <c r="H9" s="332">
        <v>0</v>
      </c>
      <c r="I9" s="332">
        <v>0</v>
      </c>
      <c r="J9" s="332">
        <v>0</v>
      </c>
      <c r="K9" s="332">
        <v>0</v>
      </c>
      <c r="L9" s="332">
        <v>0</v>
      </c>
      <c r="M9" s="332">
        <v>0</v>
      </c>
      <c r="N9" s="332">
        <v>0</v>
      </c>
      <c r="O9" s="332">
        <v>0</v>
      </c>
      <c r="P9" s="332">
        <v>0</v>
      </c>
      <c r="Q9" s="332">
        <v>0</v>
      </c>
      <c r="R9" s="332">
        <v>65357</v>
      </c>
      <c r="S9" s="332"/>
    </row>
    <row r="10" spans="1:19" x14ac:dyDescent="0.25">
      <c r="A10" s="150">
        <v>3</v>
      </c>
      <c r="B10" s="152" t="s">
        <v>21</v>
      </c>
      <c r="C10" s="331">
        <v>0</v>
      </c>
      <c r="D10" s="332">
        <v>0</v>
      </c>
      <c r="E10" s="332">
        <v>0</v>
      </c>
      <c r="F10" s="332">
        <v>0</v>
      </c>
      <c r="G10" s="332">
        <v>0</v>
      </c>
      <c r="H10" s="332">
        <v>0</v>
      </c>
      <c r="I10" s="332">
        <v>0</v>
      </c>
      <c r="J10" s="332">
        <v>0</v>
      </c>
      <c r="K10" s="332">
        <v>0</v>
      </c>
      <c r="L10" s="332">
        <v>0</v>
      </c>
      <c r="M10" s="332">
        <v>0</v>
      </c>
      <c r="N10" s="332">
        <v>0</v>
      </c>
      <c r="O10" s="332">
        <v>0</v>
      </c>
      <c r="P10" s="332">
        <v>0</v>
      </c>
      <c r="Q10" s="332">
        <v>0</v>
      </c>
      <c r="R10" s="332">
        <v>0</v>
      </c>
      <c r="S10" s="332"/>
    </row>
    <row r="11" spans="1:19" x14ac:dyDescent="0.25">
      <c r="A11" s="150">
        <v>4</v>
      </c>
      <c r="B11" s="152" t="s">
        <v>22</v>
      </c>
      <c r="C11" s="331">
        <v>0</v>
      </c>
      <c r="D11" s="332">
        <v>0</v>
      </c>
      <c r="E11" s="332">
        <v>0</v>
      </c>
      <c r="F11" s="332">
        <v>0</v>
      </c>
      <c r="G11" s="332">
        <v>0</v>
      </c>
      <c r="H11" s="332">
        <v>0</v>
      </c>
      <c r="I11" s="332">
        <v>0</v>
      </c>
      <c r="J11" s="332">
        <v>0</v>
      </c>
      <c r="K11" s="332">
        <v>0</v>
      </c>
      <c r="L11" s="332">
        <v>0</v>
      </c>
      <c r="M11" s="332">
        <v>0</v>
      </c>
      <c r="N11" s="332">
        <v>0</v>
      </c>
      <c r="O11" s="332">
        <v>0</v>
      </c>
      <c r="P11" s="332">
        <v>0</v>
      </c>
      <c r="Q11" s="332">
        <v>0</v>
      </c>
      <c r="R11" s="332">
        <v>0</v>
      </c>
      <c r="S11" s="332"/>
    </row>
    <row r="12" spans="1:19" x14ac:dyDescent="0.25">
      <c r="A12" s="150">
        <v>5</v>
      </c>
      <c r="B12" s="152" t="s">
        <v>23</v>
      </c>
      <c r="C12" s="331">
        <v>0</v>
      </c>
      <c r="D12" s="332">
        <v>0</v>
      </c>
      <c r="E12" s="332">
        <v>0</v>
      </c>
      <c r="F12" s="332">
        <v>0</v>
      </c>
      <c r="G12" s="332">
        <v>0</v>
      </c>
      <c r="H12" s="332">
        <v>0</v>
      </c>
      <c r="I12" s="332">
        <v>0</v>
      </c>
      <c r="J12" s="332">
        <v>0</v>
      </c>
      <c r="K12" s="332">
        <v>0</v>
      </c>
      <c r="L12" s="332">
        <v>0</v>
      </c>
      <c r="M12" s="332">
        <v>0</v>
      </c>
      <c r="N12" s="332">
        <v>0</v>
      </c>
      <c r="O12" s="332">
        <v>0</v>
      </c>
      <c r="P12" s="332">
        <v>0</v>
      </c>
      <c r="Q12" s="332">
        <v>0</v>
      </c>
      <c r="R12" s="332">
        <v>0</v>
      </c>
      <c r="S12" s="332"/>
    </row>
    <row r="13" spans="1:19" x14ac:dyDescent="0.25">
      <c r="A13" s="150">
        <v>6</v>
      </c>
      <c r="B13" s="152" t="s">
        <v>24</v>
      </c>
      <c r="C13" s="331">
        <v>0</v>
      </c>
      <c r="D13" s="332">
        <v>0</v>
      </c>
      <c r="E13" s="332">
        <v>0</v>
      </c>
      <c r="F13" s="332">
        <v>0</v>
      </c>
      <c r="G13" s="332">
        <v>172707</v>
      </c>
      <c r="H13" s="332">
        <v>0</v>
      </c>
      <c r="I13" s="332">
        <v>28599</v>
      </c>
      <c r="J13" s="332">
        <v>0</v>
      </c>
      <c r="K13" s="332">
        <v>0</v>
      </c>
      <c r="L13" s="332">
        <v>21</v>
      </c>
      <c r="M13" s="332">
        <v>0</v>
      </c>
      <c r="N13" s="332">
        <v>0</v>
      </c>
      <c r="O13" s="332">
        <v>0</v>
      </c>
      <c r="P13" s="332">
        <v>0</v>
      </c>
      <c r="Q13" s="332">
        <v>0</v>
      </c>
      <c r="R13" s="332">
        <v>201327</v>
      </c>
      <c r="S13" s="332"/>
    </row>
    <row r="14" spans="1:19" x14ac:dyDescent="0.25">
      <c r="A14" s="150">
        <v>7</v>
      </c>
      <c r="B14" s="152" t="s">
        <v>25</v>
      </c>
      <c r="C14" s="331">
        <v>0</v>
      </c>
      <c r="D14" s="332">
        <v>0</v>
      </c>
      <c r="E14" s="332">
        <v>0</v>
      </c>
      <c r="F14" s="332">
        <v>0</v>
      </c>
      <c r="G14" s="332">
        <v>0</v>
      </c>
      <c r="H14" s="332">
        <v>0</v>
      </c>
      <c r="I14" s="332">
        <v>0</v>
      </c>
      <c r="J14" s="332">
        <v>0</v>
      </c>
      <c r="K14" s="332">
        <v>0</v>
      </c>
      <c r="L14" s="332">
        <v>2859709</v>
      </c>
      <c r="M14" s="332">
        <v>0</v>
      </c>
      <c r="N14" s="332">
        <v>0</v>
      </c>
      <c r="O14" s="332">
        <v>0</v>
      </c>
      <c r="P14" s="332">
        <v>0</v>
      </c>
      <c r="Q14" s="332">
        <v>0</v>
      </c>
      <c r="R14" s="332">
        <v>2859709</v>
      </c>
      <c r="S14" s="332"/>
    </row>
    <row r="15" spans="1:19" x14ac:dyDescent="0.25">
      <c r="A15" s="150">
        <v>8</v>
      </c>
      <c r="B15" s="152" t="s">
        <v>384</v>
      </c>
      <c r="C15" s="331">
        <v>0</v>
      </c>
      <c r="D15" s="332">
        <v>0</v>
      </c>
      <c r="E15" s="332">
        <v>0</v>
      </c>
      <c r="F15" s="332">
        <v>0</v>
      </c>
      <c r="G15" s="332">
        <v>0</v>
      </c>
      <c r="H15" s="332">
        <v>0</v>
      </c>
      <c r="I15" s="332">
        <v>0</v>
      </c>
      <c r="J15" s="332">
        <v>0</v>
      </c>
      <c r="K15" s="332">
        <v>2937276</v>
      </c>
      <c r="L15" s="332">
        <v>0</v>
      </c>
      <c r="M15" s="332">
        <v>0</v>
      </c>
      <c r="N15" s="332">
        <v>0</v>
      </c>
      <c r="O15" s="332">
        <v>0</v>
      </c>
      <c r="P15" s="332">
        <v>0</v>
      </c>
      <c r="Q15" s="332">
        <v>0</v>
      </c>
      <c r="R15" s="332">
        <v>2937276</v>
      </c>
      <c r="S15" s="332"/>
    </row>
    <row r="16" spans="1:19" ht="30" x14ac:dyDescent="0.25">
      <c r="A16" s="150">
        <v>9</v>
      </c>
      <c r="B16" s="152" t="s">
        <v>385</v>
      </c>
      <c r="C16" s="331">
        <v>0</v>
      </c>
      <c r="D16" s="332">
        <v>0</v>
      </c>
      <c r="E16" s="332">
        <v>0</v>
      </c>
      <c r="F16" s="332">
        <v>0</v>
      </c>
      <c r="G16" s="332">
        <v>0</v>
      </c>
      <c r="H16" s="332">
        <v>2001575</v>
      </c>
      <c r="I16" s="332">
        <v>528774</v>
      </c>
      <c r="J16" s="332">
        <v>0</v>
      </c>
      <c r="K16" s="332">
        <v>0</v>
      </c>
      <c r="L16" s="332">
        <v>0</v>
      </c>
      <c r="M16" s="332">
        <v>0</v>
      </c>
      <c r="N16" s="332">
        <v>0</v>
      </c>
      <c r="O16" s="332">
        <v>0</v>
      </c>
      <c r="P16" s="332">
        <v>0</v>
      </c>
      <c r="Q16" s="332">
        <v>0</v>
      </c>
      <c r="R16" s="332">
        <v>2530349</v>
      </c>
      <c r="S16" s="332"/>
    </row>
    <row r="17" spans="1:19" x14ac:dyDescent="0.25">
      <c r="A17" s="150">
        <v>10</v>
      </c>
      <c r="B17" s="152" t="s">
        <v>321</v>
      </c>
      <c r="C17" s="331">
        <v>0</v>
      </c>
      <c r="D17" s="332">
        <v>0</v>
      </c>
      <c r="E17" s="332">
        <v>0</v>
      </c>
      <c r="F17" s="332">
        <v>0</v>
      </c>
      <c r="G17" s="332">
        <v>0</v>
      </c>
      <c r="H17" s="332">
        <v>0</v>
      </c>
      <c r="I17" s="332">
        <v>0</v>
      </c>
      <c r="J17" s="332">
        <v>0</v>
      </c>
      <c r="K17" s="332">
        <v>0</v>
      </c>
      <c r="L17" s="332">
        <v>181091</v>
      </c>
      <c r="M17" s="332">
        <v>252054</v>
      </c>
      <c r="N17" s="332">
        <v>0</v>
      </c>
      <c r="O17" s="332">
        <v>0</v>
      </c>
      <c r="P17" s="332">
        <v>0</v>
      </c>
      <c r="Q17" s="332">
        <v>0</v>
      </c>
      <c r="R17" s="332">
        <v>433145</v>
      </c>
      <c r="S17" s="332"/>
    </row>
    <row r="18" spans="1:19" ht="30" x14ac:dyDescent="0.25">
      <c r="A18" s="150">
        <v>11</v>
      </c>
      <c r="B18" s="152" t="s">
        <v>386</v>
      </c>
      <c r="C18" s="331">
        <v>0</v>
      </c>
      <c r="D18" s="332">
        <v>0</v>
      </c>
      <c r="E18" s="332">
        <v>0</v>
      </c>
      <c r="F18" s="332">
        <v>0</v>
      </c>
      <c r="G18" s="332">
        <v>0</v>
      </c>
      <c r="H18" s="332">
        <v>0</v>
      </c>
      <c r="I18" s="332">
        <v>0</v>
      </c>
      <c r="J18" s="332">
        <v>0</v>
      </c>
      <c r="K18" s="332">
        <v>0</v>
      </c>
      <c r="L18" s="332">
        <v>0</v>
      </c>
      <c r="M18" s="332">
        <v>155683</v>
      </c>
      <c r="N18" s="332">
        <v>0</v>
      </c>
      <c r="O18" s="332">
        <v>0</v>
      </c>
      <c r="P18" s="332">
        <v>0</v>
      </c>
      <c r="Q18" s="332">
        <v>0</v>
      </c>
      <c r="R18" s="332">
        <v>155683</v>
      </c>
      <c r="S18" s="332"/>
    </row>
    <row r="19" spans="1:19" ht="30" x14ac:dyDescent="0.25">
      <c r="A19" s="150">
        <v>12</v>
      </c>
      <c r="B19" s="152" t="s">
        <v>387</v>
      </c>
      <c r="C19" s="331">
        <v>0</v>
      </c>
      <c r="D19" s="332">
        <v>0</v>
      </c>
      <c r="E19" s="332">
        <v>0</v>
      </c>
      <c r="F19" s="332">
        <v>0</v>
      </c>
      <c r="G19" s="332">
        <v>0</v>
      </c>
      <c r="H19" s="332">
        <v>0</v>
      </c>
      <c r="I19" s="332">
        <v>0</v>
      </c>
      <c r="J19" s="332">
        <v>0</v>
      </c>
      <c r="K19" s="332">
        <v>0</v>
      </c>
      <c r="L19" s="332">
        <v>0</v>
      </c>
      <c r="M19" s="332">
        <v>0</v>
      </c>
      <c r="N19" s="332">
        <v>0</v>
      </c>
      <c r="O19" s="332">
        <v>0</v>
      </c>
      <c r="P19" s="332">
        <v>0</v>
      </c>
      <c r="Q19" s="332">
        <v>0</v>
      </c>
      <c r="R19" s="332">
        <v>0</v>
      </c>
      <c r="S19" s="332"/>
    </row>
    <row r="20" spans="1:19" ht="30" x14ac:dyDescent="0.25">
      <c r="A20" s="150">
        <v>13</v>
      </c>
      <c r="B20" s="152" t="s">
        <v>388</v>
      </c>
      <c r="C20" s="331">
        <v>0</v>
      </c>
      <c r="D20" s="332">
        <v>0</v>
      </c>
      <c r="E20" s="332">
        <v>0</v>
      </c>
      <c r="F20" s="332">
        <v>0</v>
      </c>
      <c r="G20" s="332">
        <v>0</v>
      </c>
      <c r="H20" s="332">
        <v>0</v>
      </c>
      <c r="I20" s="332">
        <v>0</v>
      </c>
      <c r="J20" s="332">
        <v>0</v>
      </c>
      <c r="K20" s="332">
        <v>0</v>
      </c>
      <c r="L20" s="332">
        <v>0</v>
      </c>
      <c r="M20" s="332">
        <v>0</v>
      </c>
      <c r="N20" s="332">
        <v>0</v>
      </c>
      <c r="O20" s="332">
        <v>0</v>
      </c>
      <c r="P20" s="332">
        <v>0</v>
      </c>
      <c r="Q20" s="332">
        <v>0</v>
      </c>
      <c r="R20" s="332">
        <v>0</v>
      </c>
      <c r="S20" s="332"/>
    </row>
    <row r="21" spans="1:19" x14ac:dyDescent="0.25">
      <c r="A21" s="150">
        <v>14</v>
      </c>
      <c r="B21" s="152" t="s">
        <v>389</v>
      </c>
      <c r="C21" s="331">
        <v>0</v>
      </c>
      <c r="D21" s="332">
        <v>0</v>
      </c>
      <c r="E21" s="332">
        <v>0</v>
      </c>
      <c r="F21" s="332">
        <v>0</v>
      </c>
      <c r="G21" s="332">
        <v>0</v>
      </c>
      <c r="H21" s="332">
        <v>0</v>
      </c>
      <c r="I21" s="332">
        <v>0</v>
      </c>
      <c r="J21" s="332">
        <v>0</v>
      </c>
      <c r="K21" s="332">
        <v>0</v>
      </c>
      <c r="L21" s="332">
        <v>0</v>
      </c>
      <c r="M21" s="332">
        <v>0</v>
      </c>
      <c r="N21" s="332">
        <v>0</v>
      </c>
      <c r="O21" s="332">
        <v>0</v>
      </c>
      <c r="P21" s="332">
        <v>0</v>
      </c>
      <c r="Q21" s="332">
        <v>0</v>
      </c>
      <c r="R21" s="332">
        <v>0</v>
      </c>
      <c r="S21" s="332"/>
    </row>
    <row r="22" spans="1:19" x14ac:dyDescent="0.25">
      <c r="A22" s="150">
        <v>15</v>
      </c>
      <c r="B22" s="152" t="s">
        <v>390</v>
      </c>
      <c r="C22" s="331">
        <v>0</v>
      </c>
      <c r="D22" s="332">
        <v>0</v>
      </c>
      <c r="E22" s="332">
        <v>0</v>
      </c>
      <c r="F22" s="332">
        <v>0</v>
      </c>
      <c r="G22" s="332">
        <v>0</v>
      </c>
      <c r="H22" s="332">
        <v>0</v>
      </c>
      <c r="I22" s="332">
        <v>0</v>
      </c>
      <c r="J22" s="332">
        <v>0</v>
      </c>
      <c r="K22" s="332">
        <v>0</v>
      </c>
      <c r="L22" s="332">
        <v>171069</v>
      </c>
      <c r="M22" s="332">
        <v>0</v>
      </c>
      <c r="N22" s="332">
        <v>0</v>
      </c>
      <c r="O22" s="332">
        <v>0</v>
      </c>
      <c r="P22" s="332">
        <v>0</v>
      </c>
      <c r="Q22" s="332">
        <v>0</v>
      </c>
      <c r="R22" s="332">
        <v>171069</v>
      </c>
      <c r="S22" s="332"/>
    </row>
    <row r="23" spans="1:19" x14ac:dyDescent="0.25">
      <c r="A23" s="150">
        <v>16</v>
      </c>
      <c r="B23" s="152" t="s">
        <v>28</v>
      </c>
      <c r="C23" s="331">
        <v>147</v>
      </c>
      <c r="D23" s="332">
        <v>0</v>
      </c>
      <c r="E23" s="332">
        <v>0</v>
      </c>
      <c r="F23" s="332">
        <v>0</v>
      </c>
      <c r="G23" s="332">
        <v>0</v>
      </c>
      <c r="H23" s="332">
        <v>0</v>
      </c>
      <c r="I23" s="332">
        <v>0</v>
      </c>
      <c r="J23" s="332">
        <v>0</v>
      </c>
      <c r="K23" s="332">
        <v>0</v>
      </c>
      <c r="L23" s="332">
        <v>140539</v>
      </c>
      <c r="M23" s="332">
        <v>0</v>
      </c>
      <c r="N23" s="332">
        <v>0</v>
      </c>
      <c r="O23" s="332">
        <v>0</v>
      </c>
      <c r="P23" s="332">
        <v>0</v>
      </c>
      <c r="Q23" s="332">
        <v>0</v>
      </c>
      <c r="R23" s="332">
        <v>140686</v>
      </c>
      <c r="S23" s="332"/>
    </row>
    <row r="24" spans="1:19" x14ac:dyDescent="0.25">
      <c r="A24" s="153">
        <v>17</v>
      </c>
      <c r="B24" s="154" t="s">
        <v>391</v>
      </c>
      <c r="C24" s="331">
        <v>1528024</v>
      </c>
      <c r="D24" s="331">
        <v>0</v>
      </c>
      <c r="E24" s="331">
        <v>0</v>
      </c>
      <c r="F24" s="331">
        <v>0</v>
      </c>
      <c r="G24" s="331">
        <v>172707</v>
      </c>
      <c r="H24" s="331">
        <v>2001575</v>
      </c>
      <c r="I24" s="331">
        <v>557373</v>
      </c>
      <c r="J24" s="331">
        <v>0</v>
      </c>
      <c r="K24" s="331">
        <v>2937276</v>
      </c>
      <c r="L24" s="331">
        <v>3352429</v>
      </c>
      <c r="M24" s="331">
        <v>407737</v>
      </c>
      <c r="N24" s="331">
        <v>0</v>
      </c>
      <c r="O24" s="331">
        <v>0</v>
      </c>
      <c r="P24" s="331">
        <v>0</v>
      </c>
      <c r="Q24" s="331">
        <v>0</v>
      </c>
      <c r="R24" s="331">
        <v>10957121</v>
      </c>
      <c r="S24" s="332"/>
    </row>
  </sheetData>
  <sheetProtection sheet="1" objects="1" scenarios="1"/>
  <mergeCells count="4">
    <mergeCell ref="B5:B7"/>
    <mergeCell ref="C5:Q5"/>
    <mergeCell ref="R5:R6"/>
    <mergeCell ref="S5:S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BA194-92F9-49BE-BAA9-2D994ADC5B61}">
  <dimension ref="A1:C14"/>
  <sheetViews>
    <sheetView showGridLines="0" showZeros="0" workbookViewId="0">
      <selection activeCell="B15" sqref="B15"/>
    </sheetView>
  </sheetViews>
  <sheetFormatPr defaultRowHeight="15" x14ac:dyDescent="0.25"/>
  <cols>
    <col min="1" max="1" width="16.85546875" customWidth="1"/>
    <col min="2" max="2" width="66.7109375" customWidth="1"/>
    <col min="3" max="3" width="23.7109375" customWidth="1"/>
  </cols>
  <sheetData>
    <row r="1" spans="1:3" ht="15.75" x14ac:dyDescent="0.25">
      <c r="A1" s="76" t="s">
        <v>277</v>
      </c>
      <c r="B1" s="76"/>
      <c r="C1" s="77"/>
    </row>
    <row r="2" spans="1:3" x14ac:dyDescent="0.25">
      <c r="A2" s="78"/>
      <c r="B2" s="78"/>
      <c r="C2" s="26" t="s">
        <v>2</v>
      </c>
    </row>
    <row r="3" spans="1:3" ht="25.5" x14ac:dyDescent="0.25">
      <c r="A3" s="79"/>
      <c r="B3" s="80"/>
      <c r="C3" s="81" t="s">
        <v>278</v>
      </c>
    </row>
    <row r="4" spans="1:3" x14ac:dyDescent="0.25">
      <c r="A4" s="79"/>
      <c r="B4" s="82" t="s">
        <v>279</v>
      </c>
      <c r="C4" s="83"/>
    </row>
    <row r="5" spans="1:3" x14ac:dyDescent="0.25">
      <c r="A5" s="84">
        <v>1</v>
      </c>
      <c r="B5" s="85" t="s">
        <v>280</v>
      </c>
      <c r="C5" s="329">
        <v>584804.94999999995</v>
      </c>
    </row>
    <row r="6" spans="1:3" x14ac:dyDescent="0.25">
      <c r="A6" s="84">
        <v>2</v>
      </c>
      <c r="B6" s="85" t="s">
        <v>281</v>
      </c>
      <c r="C6" s="329">
        <v>55278.212500000001</v>
      </c>
    </row>
    <row r="7" spans="1:3" x14ac:dyDescent="0.25">
      <c r="A7" s="84">
        <v>3</v>
      </c>
      <c r="B7" s="85" t="s">
        <v>282</v>
      </c>
      <c r="C7" s="329">
        <v>0</v>
      </c>
    </row>
    <row r="8" spans="1:3" x14ac:dyDescent="0.25">
      <c r="A8" s="84">
        <v>4</v>
      </c>
      <c r="B8" s="85" t="s">
        <v>283</v>
      </c>
      <c r="C8" s="329">
        <v>0</v>
      </c>
    </row>
    <row r="9" spans="1:3" x14ac:dyDescent="0.25">
      <c r="A9" s="84"/>
      <c r="B9" s="87" t="s">
        <v>284</v>
      </c>
      <c r="C9" s="83"/>
    </row>
    <row r="10" spans="1:3" x14ac:dyDescent="0.25">
      <c r="A10" s="84">
        <v>5</v>
      </c>
      <c r="B10" s="88" t="s">
        <v>285</v>
      </c>
      <c r="C10" s="86"/>
    </row>
    <row r="11" spans="1:3" x14ac:dyDescent="0.25">
      <c r="A11" s="84">
        <v>6</v>
      </c>
      <c r="B11" s="88" t="s">
        <v>286</v>
      </c>
      <c r="C11" s="86"/>
    </row>
    <row r="12" spans="1:3" x14ac:dyDescent="0.25">
      <c r="A12" s="84">
        <v>7</v>
      </c>
      <c r="B12" s="88" t="s">
        <v>287</v>
      </c>
      <c r="C12" s="86"/>
    </row>
    <row r="13" spans="1:3" x14ac:dyDescent="0.25">
      <c r="A13" s="84">
        <v>8</v>
      </c>
      <c r="B13" s="80" t="s">
        <v>288</v>
      </c>
      <c r="C13" s="86"/>
    </row>
    <row r="14" spans="1:3" x14ac:dyDescent="0.25">
      <c r="A14" s="84">
        <v>9</v>
      </c>
      <c r="B14" s="87" t="s">
        <v>0</v>
      </c>
      <c r="C14" s="86"/>
    </row>
  </sheetData>
  <sheetProtection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0EE59-5A78-4F79-83E6-A250E7BAAF59}">
  <dimension ref="A2:E16"/>
  <sheetViews>
    <sheetView showGridLines="0" workbookViewId="0">
      <selection activeCell="B15" sqref="B15"/>
    </sheetView>
  </sheetViews>
  <sheetFormatPr defaultRowHeight="15" x14ac:dyDescent="0.25"/>
  <cols>
    <col min="1" max="1" width="120.28515625" style="156" customWidth="1"/>
    <col min="2" max="2" width="17.7109375" style="156" customWidth="1"/>
    <col min="3" max="3" width="19.42578125" style="156" customWidth="1"/>
    <col min="4" max="5" width="17.7109375" style="156" customWidth="1"/>
  </cols>
  <sheetData>
    <row r="2" spans="1:2" ht="18" x14ac:dyDescent="0.25">
      <c r="A2" s="517" t="s">
        <v>702</v>
      </c>
    </row>
    <row r="3" spans="1:2" ht="93.75" customHeight="1" x14ac:dyDescent="0.25">
      <c r="A3" s="475" t="s">
        <v>938</v>
      </c>
      <c r="B3" s="158"/>
    </row>
    <row r="4" spans="1:2" ht="15" customHeight="1" x14ac:dyDescent="0.25">
      <c r="A4" s="321"/>
    </row>
    <row r="5" spans="1:2" x14ac:dyDescent="0.25">
      <c r="A5" s="322" t="s">
        <v>950</v>
      </c>
    </row>
    <row r="6" spans="1:2" x14ac:dyDescent="0.25">
      <c r="A6" s="323"/>
    </row>
    <row r="7" spans="1:2" x14ac:dyDescent="0.25">
      <c r="A7" s="323" t="s">
        <v>707</v>
      </c>
    </row>
    <row r="8" spans="1:2" x14ac:dyDescent="0.25">
      <c r="A8" s="323" t="s">
        <v>708</v>
      </c>
    </row>
    <row r="9" spans="1:2" x14ac:dyDescent="0.25">
      <c r="A9" s="323"/>
    </row>
    <row r="10" spans="1:2" x14ac:dyDescent="0.25">
      <c r="A10" s="323"/>
    </row>
    <row r="11" spans="1:2" x14ac:dyDescent="0.25">
      <c r="A11" s="323"/>
    </row>
    <row r="12" spans="1:2" x14ac:dyDescent="0.25">
      <c r="A12" s="323"/>
    </row>
    <row r="13" spans="1:2" x14ac:dyDescent="0.25">
      <c r="A13" s="323"/>
    </row>
    <row r="14" spans="1:2" x14ac:dyDescent="0.25">
      <c r="A14" s="323"/>
    </row>
    <row r="15" spans="1:2" x14ac:dyDescent="0.25">
      <c r="A15" s="323"/>
    </row>
    <row r="16" spans="1:2" x14ac:dyDescent="0.25">
      <c r="A16" s="323"/>
    </row>
  </sheetData>
  <sheetProtection sheet="1" objects="1" scenarios="1"/>
  <conditionalFormatting sqref="A4:A5">
    <cfRule type="cellIs" dxfId="4" priority="1" stopIfTrue="1" operator="lessThan">
      <formula>0</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E96FD-9CD4-4054-80A5-5BC1910F7F8A}">
  <dimension ref="A3:J15"/>
  <sheetViews>
    <sheetView showGridLines="0" workbookViewId="0">
      <selection activeCell="B15" sqref="B15"/>
    </sheetView>
  </sheetViews>
  <sheetFormatPr defaultRowHeight="15" x14ac:dyDescent="0.25"/>
  <cols>
    <col min="1" max="1" width="11.28515625" customWidth="1"/>
    <col min="2" max="2" width="43.7109375" customWidth="1"/>
    <col min="3" max="5" width="22.28515625" customWidth="1"/>
    <col min="6" max="8" width="22.28515625" hidden="1" customWidth="1"/>
    <col min="9" max="10" width="22.28515625" customWidth="1"/>
  </cols>
  <sheetData>
    <row r="3" spans="1:10" x14ac:dyDescent="0.25">
      <c r="A3" s="202"/>
      <c r="B3" s="203"/>
      <c r="C3" s="203"/>
      <c r="D3" s="203"/>
      <c r="E3" s="203"/>
      <c r="F3" s="203"/>
      <c r="G3" s="203"/>
      <c r="H3" s="203"/>
      <c r="I3" s="203"/>
      <c r="J3" s="203"/>
    </row>
    <row r="4" spans="1:10" ht="18.75" x14ac:dyDescent="0.25">
      <c r="A4" s="204" t="s">
        <v>43</v>
      </c>
      <c r="B4" s="205"/>
      <c r="C4" s="206"/>
      <c r="D4" s="205"/>
      <c r="E4" s="205"/>
      <c r="F4" s="205"/>
      <c r="G4" s="205"/>
      <c r="H4" s="205"/>
      <c r="I4" s="205"/>
      <c r="J4" s="205"/>
    </row>
    <row r="5" spans="1:10" x14ac:dyDescent="0.25">
      <c r="A5" s="205"/>
      <c r="B5" s="205"/>
      <c r="C5" s="205"/>
      <c r="D5" s="205"/>
      <c r="E5" s="205"/>
      <c r="F5" s="205"/>
      <c r="G5" s="205"/>
      <c r="H5" s="205"/>
      <c r="I5" s="205"/>
      <c r="J5" s="205"/>
    </row>
    <row r="6" spans="1:10" x14ac:dyDescent="0.25">
      <c r="B6" s="205"/>
      <c r="C6" s="205"/>
      <c r="D6" s="205"/>
      <c r="E6" s="205"/>
      <c r="F6" s="205"/>
      <c r="G6" s="205"/>
      <c r="H6" s="205"/>
      <c r="I6" s="205"/>
      <c r="J6" s="205"/>
    </row>
    <row r="7" spans="1:10" x14ac:dyDescent="0.25">
      <c r="B7" s="205"/>
      <c r="C7" s="205"/>
      <c r="D7" s="205"/>
      <c r="E7" s="205"/>
      <c r="F7" s="205"/>
      <c r="G7" s="205"/>
      <c r="H7" s="205"/>
      <c r="I7" s="205"/>
      <c r="J7" s="205"/>
    </row>
    <row r="8" spans="1:10" x14ac:dyDescent="0.25">
      <c r="A8" s="595" t="s">
        <v>44</v>
      </c>
      <c r="B8" s="595"/>
      <c r="C8" s="207" t="s">
        <v>2</v>
      </c>
      <c r="D8" s="207" t="s">
        <v>3</v>
      </c>
      <c r="E8" s="207" t="s">
        <v>4</v>
      </c>
      <c r="F8" s="207" t="s">
        <v>334</v>
      </c>
      <c r="G8" s="207" t="s">
        <v>336</v>
      </c>
      <c r="H8" s="207"/>
      <c r="I8" s="207" t="s">
        <v>5</v>
      </c>
      <c r="J8" s="208" t="s">
        <v>6</v>
      </c>
    </row>
    <row r="9" spans="1:10" ht="45" x14ac:dyDescent="0.25">
      <c r="A9" s="595"/>
      <c r="B9" s="595"/>
      <c r="C9" s="595" t="s">
        <v>45</v>
      </c>
      <c r="D9" s="595"/>
      <c r="E9" s="595"/>
      <c r="F9" s="209" t="s">
        <v>438</v>
      </c>
      <c r="G9" s="209" t="s">
        <v>439</v>
      </c>
      <c r="H9" s="209"/>
      <c r="I9" s="596" t="s">
        <v>7</v>
      </c>
      <c r="J9" s="596" t="s">
        <v>440</v>
      </c>
    </row>
    <row r="10" spans="1:10" x14ac:dyDescent="0.25">
      <c r="A10" s="595"/>
      <c r="B10" s="595"/>
      <c r="C10" s="209" t="s">
        <v>46</v>
      </c>
      <c r="D10" s="209" t="s">
        <v>47</v>
      </c>
      <c r="E10" s="209" t="s">
        <v>48</v>
      </c>
      <c r="F10" s="209" t="s">
        <v>441</v>
      </c>
      <c r="G10" s="209"/>
      <c r="H10" s="209"/>
      <c r="I10" s="596"/>
      <c r="J10" s="596"/>
    </row>
    <row r="11" spans="1:10" ht="30" x14ac:dyDescent="0.25">
      <c r="A11" s="209">
        <v>1</v>
      </c>
      <c r="B11" s="210" t="s">
        <v>49</v>
      </c>
      <c r="C11" s="333">
        <v>609466</v>
      </c>
      <c r="D11" s="333">
        <v>662406</v>
      </c>
      <c r="E11" s="333">
        <v>585715</v>
      </c>
      <c r="F11" s="333"/>
      <c r="G11" s="333"/>
      <c r="H11" s="333"/>
      <c r="I11" s="333">
        <v>92879</v>
      </c>
      <c r="J11" s="333">
        <v>1160992</v>
      </c>
    </row>
    <row r="12" spans="1:10" ht="30" x14ac:dyDescent="0.25">
      <c r="A12" s="209">
        <v>2</v>
      </c>
      <c r="B12" s="211" t="s">
        <v>50</v>
      </c>
      <c r="C12" s="209"/>
      <c r="D12" s="209"/>
      <c r="E12" s="209"/>
      <c r="F12" s="209"/>
      <c r="G12" s="209"/>
      <c r="H12" s="209"/>
      <c r="I12" s="209"/>
      <c r="J12" s="209"/>
    </row>
    <row r="13" spans="1:10" x14ac:dyDescent="0.25">
      <c r="A13" s="209">
        <v>3</v>
      </c>
      <c r="B13" s="212" t="s">
        <v>51</v>
      </c>
      <c r="C13" s="209"/>
      <c r="D13" s="209"/>
      <c r="E13" s="209"/>
      <c r="F13" s="209"/>
      <c r="G13" s="209"/>
      <c r="H13" s="209"/>
      <c r="I13" s="213"/>
      <c r="J13" s="214"/>
    </row>
    <row r="14" spans="1:10" x14ac:dyDescent="0.25">
      <c r="A14" s="209">
        <v>4</v>
      </c>
      <c r="B14" s="212" t="s">
        <v>52</v>
      </c>
      <c r="C14" s="209"/>
      <c r="D14" s="209"/>
      <c r="E14" s="209"/>
      <c r="F14" s="215"/>
      <c r="G14" s="216"/>
      <c r="H14" s="216"/>
      <c r="I14" s="213"/>
      <c r="J14" s="217"/>
    </row>
    <row r="15" spans="1:10" ht="30" x14ac:dyDescent="0.25">
      <c r="A15" s="218">
        <v>5</v>
      </c>
      <c r="B15" s="210" t="s">
        <v>53</v>
      </c>
      <c r="C15" s="209"/>
      <c r="D15" s="209"/>
      <c r="E15" s="209"/>
      <c r="F15" s="216"/>
      <c r="G15" s="216"/>
      <c r="H15" s="216"/>
      <c r="I15" s="209"/>
      <c r="J15" s="209"/>
    </row>
  </sheetData>
  <sheetProtection sheet="1" objects="1" scenarios="1"/>
  <mergeCells count="4">
    <mergeCell ref="A8:B10"/>
    <mergeCell ref="C9:E9"/>
    <mergeCell ref="I9:I10"/>
    <mergeCell ref="J9:J10"/>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947DD-0D33-4279-975D-BF9B36A1C0A2}">
  <dimension ref="A2:E21"/>
  <sheetViews>
    <sheetView showGridLines="0" showZeros="0" workbookViewId="0">
      <selection activeCell="B15" sqref="B15"/>
    </sheetView>
  </sheetViews>
  <sheetFormatPr defaultRowHeight="15" x14ac:dyDescent="0.25"/>
  <cols>
    <col min="2" max="2" width="63.140625" customWidth="1"/>
    <col min="3" max="3" width="17.85546875" customWidth="1"/>
  </cols>
  <sheetData>
    <row r="2" spans="1:5" ht="18.75" x14ac:dyDescent="0.3">
      <c r="A2" s="219" t="s">
        <v>445</v>
      </c>
      <c r="B2" s="220"/>
      <c r="C2" s="220"/>
    </row>
    <row r="3" spans="1:5" ht="18.75" x14ac:dyDescent="0.25">
      <c r="A3" s="220"/>
      <c r="B3" s="220"/>
      <c r="C3" s="220"/>
    </row>
    <row r="5" spans="1:5" x14ac:dyDescent="0.25">
      <c r="A5" s="5"/>
      <c r="B5" s="5"/>
      <c r="C5" s="221" t="s">
        <v>2</v>
      </c>
    </row>
    <row r="6" spans="1:5" x14ac:dyDescent="0.25">
      <c r="A6" s="5"/>
      <c r="B6" s="5"/>
      <c r="C6" s="222" t="s">
        <v>446</v>
      </c>
    </row>
    <row r="7" spans="1:5" x14ac:dyDescent="0.25">
      <c r="A7" s="223">
        <v>1</v>
      </c>
      <c r="B7" s="37" t="s">
        <v>447</v>
      </c>
      <c r="C7" s="340">
        <v>13951948</v>
      </c>
      <c r="D7" s="225"/>
      <c r="E7" s="226"/>
    </row>
    <row r="8" spans="1:5" ht="45" x14ac:dyDescent="0.25">
      <c r="A8" s="36">
        <v>2</v>
      </c>
      <c r="B8" s="37" t="s">
        <v>448</v>
      </c>
      <c r="C8" s="340">
        <v>-1462667</v>
      </c>
      <c r="D8" s="225"/>
      <c r="E8" s="226"/>
    </row>
    <row r="9" spans="1:5" ht="30" x14ac:dyDescent="0.25">
      <c r="A9" s="36">
        <v>3</v>
      </c>
      <c r="B9" s="37" t="s">
        <v>449</v>
      </c>
      <c r="C9" s="341">
        <v>0</v>
      </c>
    </row>
    <row r="10" spans="1:5" ht="30" x14ac:dyDescent="0.25">
      <c r="A10" s="36">
        <v>4</v>
      </c>
      <c r="B10" s="151" t="s">
        <v>450</v>
      </c>
      <c r="C10" s="341">
        <v>0</v>
      </c>
    </row>
    <row r="11" spans="1:5" ht="60" x14ac:dyDescent="0.25">
      <c r="A11" s="36">
        <v>5</v>
      </c>
      <c r="B11" s="41" t="s">
        <v>451</v>
      </c>
      <c r="C11" s="341">
        <v>0</v>
      </c>
    </row>
    <row r="12" spans="1:5" ht="30" x14ac:dyDescent="0.25">
      <c r="A12" s="36">
        <v>6</v>
      </c>
      <c r="B12" s="37" t="s">
        <v>452</v>
      </c>
      <c r="C12" s="342">
        <v>0</v>
      </c>
    </row>
    <row r="13" spans="1:5" x14ac:dyDescent="0.25">
      <c r="A13" s="36">
        <v>7</v>
      </c>
      <c r="B13" s="37" t="s">
        <v>453</v>
      </c>
      <c r="C13" s="343">
        <v>0</v>
      </c>
    </row>
    <row r="14" spans="1:5" x14ac:dyDescent="0.25">
      <c r="A14" s="36">
        <v>8</v>
      </c>
      <c r="B14" s="37" t="s">
        <v>454</v>
      </c>
      <c r="C14" s="341">
        <v>0</v>
      </c>
    </row>
    <row r="15" spans="1:5" x14ac:dyDescent="0.25">
      <c r="A15" s="36">
        <v>9</v>
      </c>
      <c r="B15" s="37" t="s">
        <v>455</v>
      </c>
      <c r="C15" s="341">
        <v>0</v>
      </c>
    </row>
    <row r="16" spans="1:5" ht="30" x14ac:dyDescent="0.25">
      <c r="A16" s="36">
        <v>10</v>
      </c>
      <c r="B16" s="37" t="s">
        <v>456</v>
      </c>
      <c r="C16" s="341">
        <v>2350324</v>
      </c>
    </row>
    <row r="17" spans="1:3" ht="45" x14ac:dyDescent="0.25">
      <c r="A17" s="36">
        <v>11</v>
      </c>
      <c r="B17" s="41" t="s">
        <v>457</v>
      </c>
      <c r="C17" s="344">
        <v>0</v>
      </c>
    </row>
    <row r="18" spans="1:3" ht="30" x14ac:dyDescent="0.25">
      <c r="A18" s="36" t="s">
        <v>458</v>
      </c>
      <c r="B18" s="41" t="s">
        <v>459</v>
      </c>
      <c r="C18" s="345">
        <v>0</v>
      </c>
    </row>
    <row r="19" spans="1:3" ht="30" x14ac:dyDescent="0.25">
      <c r="A19" s="36" t="s">
        <v>460</v>
      </c>
      <c r="B19" s="41" t="s">
        <v>461</v>
      </c>
      <c r="C19" s="345">
        <v>0</v>
      </c>
    </row>
    <row r="20" spans="1:3" x14ac:dyDescent="0.25">
      <c r="A20" s="36">
        <v>12</v>
      </c>
      <c r="B20" s="37" t="s">
        <v>462</v>
      </c>
      <c r="C20" s="341">
        <f>C21-SUM(C7:C19)</f>
        <v>-118131</v>
      </c>
    </row>
    <row r="21" spans="1:3" x14ac:dyDescent="0.25">
      <c r="A21" s="36">
        <v>13</v>
      </c>
      <c r="B21" s="230" t="s">
        <v>463</v>
      </c>
      <c r="C21" s="345">
        <v>14721474</v>
      </c>
    </row>
  </sheetData>
  <sheetProtection sheet="1" objects="1" scenarios="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AEFAF-B3B1-4D23-984E-D318B24652BE}">
  <sheetPr>
    <pageSetUpPr fitToPage="1"/>
  </sheetPr>
  <dimension ref="A2:E72"/>
  <sheetViews>
    <sheetView showGridLines="0" showZeros="0" workbookViewId="0">
      <selection activeCell="A15" sqref="A15:D15"/>
    </sheetView>
  </sheetViews>
  <sheetFormatPr defaultRowHeight="15" x14ac:dyDescent="0.25"/>
  <cols>
    <col min="1" max="1" width="8.5703125" style="61" customWidth="1"/>
    <col min="2" max="2" width="71.85546875" customWidth="1"/>
    <col min="3" max="3" width="14" customWidth="1"/>
    <col min="4" max="4" width="13.85546875" customWidth="1"/>
  </cols>
  <sheetData>
    <row r="2" spans="1:4" ht="18.75" x14ac:dyDescent="0.3">
      <c r="A2" s="219" t="s">
        <v>464</v>
      </c>
    </row>
    <row r="4" spans="1:4" ht="36" customHeight="1" x14ac:dyDescent="0.25">
      <c r="B4" s="231"/>
      <c r="C4" s="600" t="s">
        <v>465</v>
      </c>
      <c r="D4" s="600"/>
    </row>
    <row r="5" spans="1:4" x14ac:dyDescent="0.25">
      <c r="A5" s="601"/>
      <c r="B5" s="602"/>
      <c r="C5" s="232" t="s">
        <v>2</v>
      </c>
      <c r="D5" s="232" t="s">
        <v>3</v>
      </c>
    </row>
    <row r="6" spans="1:4" x14ac:dyDescent="0.25">
      <c r="A6" s="603"/>
      <c r="B6" s="604"/>
      <c r="C6" s="232" t="s">
        <v>936</v>
      </c>
      <c r="D6" s="232" t="s">
        <v>744</v>
      </c>
    </row>
    <row r="7" spans="1:4" x14ac:dyDescent="0.25">
      <c r="A7" s="597" t="s">
        <v>466</v>
      </c>
      <c r="B7" s="598"/>
      <c r="C7" s="598"/>
      <c r="D7" s="599"/>
    </row>
    <row r="8" spans="1:4" x14ac:dyDescent="0.25">
      <c r="A8" s="232">
        <v>1</v>
      </c>
      <c r="B8" s="41" t="s">
        <v>467</v>
      </c>
      <c r="C8" s="345">
        <v>12369173</v>
      </c>
      <c r="D8" s="345">
        <v>12415522</v>
      </c>
    </row>
    <row r="9" spans="1:4" ht="30" x14ac:dyDescent="0.25">
      <c r="A9" s="233">
        <v>2</v>
      </c>
      <c r="B9" s="41" t="s">
        <v>468</v>
      </c>
      <c r="C9" s="345">
        <v>0</v>
      </c>
      <c r="D9" s="345"/>
    </row>
    <row r="10" spans="1:4" ht="30" x14ac:dyDescent="0.25">
      <c r="A10" s="233">
        <v>3</v>
      </c>
      <c r="B10" s="41" t="s">
        <v>469</v>
      </c>
      <c r="C10" s="345">
        <v>0</v>
      </c>
      <c r="D10" s="345"/>
    </row>
    <row r="11" spans="1:4" ht="30" x14ac:dyDescent="0.25">
      <c r="A11" s="233">
        <v>4</v>
      </c>
      <c r="B11" s="41" t="s">
        <v>470</v>
      </c>
      <c r="C11" s="345">
        <v>0</v>
      </c>
      <c r="D11" s="345"/>
    </row>
    <row r="12" spans="1:4" x14ac:dyDescent="0.25">
      <c r="A12" s="233">
        <v>5</v>
      </c>
      <c r="B12" s="234" t="s">
        <v>471</v>
      </c>
      <c r="C12" s="346">
        <v>0</v>
      </c>
      <c r="D12" s="346"/>
    </row>
    <row r="13" spans="1:4" x14ac:dyDescent="0.25">
      <c r="A13" s="232">
        <v>6</v>
      </c>
      <c r="B13" s="41" t="s">
        <v>472</v>
      </c>
      <c r="C13" s="345">
        <v>-9223</v>
      </c>
      <c r="D13" s="345">
        <v>-39671</v>
      </c>
    </row>
    <row r="14" spans="1:4" x14ac:dyDescent="0.25">
      <c r="A14" s="235">
        <v>7</v>
      </c>
      <c r="B14" s="236" t="s">
        <v>473</v>
      </c>
      <c r="C14" s="347">
        <f>SUM(C8:C13)</f>
        <v>12359950</v>
      </c>
      <c r="D14" s="347">
        <f>SUM(D8:D13)</f>
        <v>12375851</v>
      </c>
    </row>
    <row r="15" spans="1:4" x14ac:dyDescent="0.25">
      <c r="A15" s="597" t="s">
        <v>474</v>
      </c>
      <c r="B15" s="598"/>
      <c r="C15" s="598"/>
      <c r="D15" s="599"/>
    </row>
    <row r="16" spans="1:4" ht="45" x14ac:dyDescent="0.25">
      <c r="A16" s="60">
        <v>8</v>
      </c>
      <c r="B16" s="238" t="s">
        <v>475</v>
      </c>
      <c r="C16" s="343">
        <v>1976</v>
      </c>
      <c r="D16" s="343">
        <v>7509</v>
      </c>
    </row>
    <row r="17" spans="1:4" ht="30" x14ac:dyDescent="0.25">
      <c r="A17" s="60" t="s">
        <v>476</v>
      </c>
      <c r="B17" s="239" t="s">
        <v>477</v>
      </c>
      <c r="C17" s="340">
        <v>0</v>
      </c>
      <c r="D17" s="340"/>
    </row>
    <row r="18" spans="1:4" ht="30" x14ac:dyDescent="0.25">
      <c r="A18" s="60">
        <v>9</v>
      </c>
      <c r="B18" s="41" t="s">
        <v>478</v>
      </c>
      <c r="C18" s="340">
        <v>0</v>
      </c>
      <c r="D18" s="340">
        <v>3997</v>
      </c>
    </row>
    <row r="19" spans="1:4" ht="30" x14ac:dyDescent="0.25">
      <c r="A19" s="60" t="s">
        <v>479</v>
      </c>
      <c r="B19" s="240" t="s">
        <v>480</v>
      </c>
      <c r="C19" s="340">
        <v>0</v>
      </c>
      <c r="D19" s="340"/>
    </row>
    <row r="20" spans="1:4" x14ac:dyDescent="0.25">
      <c r="A20" s="60" t="s">
        <v>481</v>
      </c>
      <c r="B20" s="240" t="s">
        <v>482</v>
      </c>
      <c r="C20" s="340">
        <v>0</v>
      </c>
      <c r="D20" s="340"/>
    </row>
    <row r="21" spans="1:4" ht="30" x14ac:dyDescent="0.25">
      <c r="A21" s="241">
        <v>10</v>
      </c>
      <c r="B21" s="242" t="s">
        <v>483</v>
      </c>
      <c r="C21" s="343">
        <v>0</v>
      </c>
      <c r="D21" s="343"/>
    </row>
    <row r="22" spans="1:4" ht="30" x14ac:dyDescent="0.25">
      <c r="A22" s="241" t="s">
        <v>484</v>
      </c>
      <c r="B22" s="54" t="s">
        <v>485</v>
      </c>
      <c r="C22" s="343">
        <v>0</v>
      </c>
      <c r="D22" s="343"/>
    </row>
    <row r="23" spans="1:4" ht="30" x14ac:dyDescent="0.25">
      <c r="A23" s="241" t="s">
        <v>486</v>
      </c>
      <c r="B23" s="243" t="s">
        <v>487</v>
      </c>
      <c r="C23" s="343">
        <v>0</v>
      </c>
      <c r="D23" s="343"/>
    </row>
    <row r="24" spans="1:4" x14ac:dyDescent="0.25">
      <c r="A24" s="60">
        <v>11</v>
      </c>
      <c r="B24" s="41" t="s">
        <v>488</v>
      </c>
      <c r="C24" s="340">
        <v>0</v>
      </c>
      <c r="D24" s="340"/>
    </row>
    <row r="25" spans="1:4" ht="30" x14ac:dyDescent="0.25">
      <c r="A25" s="60">
        <v>12</v>
      </c>
      <c r="B25" s="41" t="s">
        <v>489</v>
      </c>
      <c r="C25" s="340">
        <v>0</v>
      </c>
      <c r="D25" s="340"/>
    </row>
    <row r="26" spans="1:4" x14ac:dyDescent="0.25">
      <c r="A26" s="244">
        <v>13</v>
      </c>
      <c r="B26" s="245" t="s">
        <v>490</v>
      </c>
      <c r="C26" s="347">
        <f>SUM(C16:C25)</f>
        <v>1976</v>
      </c>
      <c r="D26" s="347">
        <f>SUM(D16:D25)</f>
        <v>11506</v>
      </c>
    </row>
    <row r="27" spans="1:4" x14ac:dyDescent="0.25">
      <c r="A27" s="605" t="s">
        <v>491</v>
      </c>
      <c r="B27" s="606"/>
      <c r="C27" s="606"/>
      <c r="D27" s="607"/>
    </row>
    <row r="28" spans="1:4" ht="30" x14ac:dyDescent="0.25">
      <c r="A28" s="232">
        <v>14</v>
      </c>
      <c r="B28" s="41" t="s">
        <v>492</v>
      </c>
      <c r="C28" s="228">
        <v>0</v>
      </c>
      <c r="D28" s="224"/>
    </row>
    <row r="29" spans="1:4" ht="30" x14ac:dyDescent="0.25">
      <c r="A29" s="232">
        <v>15</v>
      </c>
      <c r="B29" s="41" t="s">
        <v>493</v>
      </c>
      <c r="C29" s="246">
        <v>0</v>
      </c>
      <c r="D29" s="224"/>
    </row>
    <row r="30" spans="1:4" x14ac:dyDescent="0.25">
      <c r="A30" s="232">
        <v>16</v>
      </c>
      <c r="B30" s="41" t="s">
        <v>494</v>
      </c>
      <c r="C30" s="224">
        <v>0</v>
      </c>
      <c r="D30" s="224"/>
    </row>
    <row r="31" spans="1:4" ht="30" x14ac:dyDescent="0.25">
      <c r="A31" s="60" t="s">
        <v>495</v>
      </c>
      <c r="B31" s="41" t="s">
        <v>496</v>
      </c>
      <c r="C31" s="224">
        <v>0</v>
      </c>
      <c r="D31" s="224"/>
    </row>
    <row r="32" spans="1:4" x14ac:dyDescent="0.25">
      <c r="A32" s="60">
        <v>17</v>
      </c>
      <c r="B32" s="41" t="s">
        <v>497</v>
      </c>
      <c r="C32" s="224">
        <v>0</v>
      </c>
      <c r="D32" s="224"/>
    </row>
    <row r="33" spans="1:4" x14ac:dyDescent="0.25">
      <c r="A33" s="60" t="s">
        <v>498</v>
      </c>
      <c r="B33" s="41" t="s">
        <v>499</v>
      </c>
      <c r="C33" s="224">
        <v>0</v>
      </c>
      <c r="D33" s="224"/>
    </row>
    <row r="34" spans="1:4" x14ac:dyDescent="0.25">
      <c r="A34" s="244">
        <v>18</v>
      </c>
      <c r="B34" s="245" t="s">
        <v>500</v>
      </c>
      <c r="C34" s="237">
        <f>SUM(C28:C33)</f>
        <v>0</v>
      </c>
      <c r="D34" s="237"/>
    </row>
    <row r="35" spans="1:4" x14ac:dyDescent="0.25">
      <c r="A35" s="597" t="s">
        <v>501</v>
      </c>
      <c r="B35" s="598"/>
      <c r="C35" s="598"/>
      <c r="D35" s="599"/>
    </row>
    <row r="36" spans="1:4" x14ac:dyDescent="0.25">
      <c r="A36" s="232">
        <v>19</v>
      </c>
      <c r="B36" s="41" t="s">
        <v>502</v>
      </c>
      <c r="C36" s="343">
        <v>0</v>
      </c>
      <c r="D36" s="340"/>
    </row>
    <row r="37" spans="1:4" x14ac:dyDescent="0.25">
      <c r="A37" s="232">
        <v>20</v>
      </c>
      <c r="B37" s="41" t="s">
        <v>503</v>
      </c>
      <c r="C37" s="343">
        <v>2350324</v>
      </c>
      <c r="D37" s="340"/>
    </row>
    <row r="38" spans="1:4" ht="30" x14ac:dyDescent="0.25">
      <c r="A38" s="232">
        <v>21</v>
      </c>
      <c r="B38" s="151" t="s">
        <v>504</v>
      </c>
      <c r="C38" s="340">
        <v>0</v>
      </c>
      <c r="D38" s="340"/>
    </row>
    <row r="39" spans="1:4" x14ac:dyDescent="0.25">
      <c r="A39" s="244">
        <v>22</v>
      </c>
      <c r="B39" s="245" t="s">
        <v>352</v>
      </c>
      <c r="C39" s="347">
        <f>SUM(C36:C38)</f>
        <v>2350324</v>
      </c>
      <c r="D39" s="347">
        <f>459931+1010+227809+2429513</f>
        <v>3118263</v>
      </c>
    </row>
    <row r="40" spans="1:4" x14ac:dyDescent="0.25">
      <c r="A40" s="608" t="s">
        <v>505</v>
      </c>
      <c r="B40" s="609"/>
      <c r="C40" s="609"/>
      <c r="D40" s="610"/>
    </row>
    <row r="41" spans="1:4" ht="30" x14ac:dyDescent="0.25">
      <c r="A41" s="60" t="s">
        <v>506</v>
      </c>
      <c r="B41" s="41" t="s">
        <v>507</v>
      </c>
      <c r="C41" s="224">
        <v>0</v>
      </c>
      <c r="D41" s="224"/>
    </row>
    <row r="42" spans="1:4" ht="30" x14ac:dyDescent="0.25">
      <c r="A42" s="60" t="s">
        <v>508</v>
      </c>
      <c r="B42" s="41" t="s">
        <v>509</v>
      </c>
      <c r="C42" s="224">
        <v>0</v>
      </c>
      <c r="D42" s="224"/>
    </row>
    <row r="43" spans="1:4" ht="30" x14ac:dyDescent="0.25">
      <c r="A43" s="247" t="s">
        <v>510</v>
      </c>
      <c r="B43" s="239" t="s">
        <v>511</v>
      </c>
      <c r="C43" s="224">
        <v>0</v>
      </c>
      <c r="D43" s="224"/>
    </row>
    <row r="44" spans="1:4" ht="30" x14ac:dyDescent="0.25">
      <c r="A44" s="247" t="s">
        <v>512</v>
      </c>
      <c r="B44" s="239" t="s">
        <v>513</v>
      </c>
      <c r="C44" s="228">
        <v>0</v>
      </c>
      <c r="D44" s="224"/>
    </row>
    <row r="45" spans="1:4" ht="30" x14ac:dyDescent="0.25">
      <c r="A45" s="247" t="s">
        <v>514</v>
      </c>
      <c r="B45" s="248" t="s">
        <v>515</v>
      </c>
      <c r="C45" s="228">
        <v>0</v>
      </c>
      <c r="D45" s="224"/>
    </row>
    <row r="46" spans="1:4" ht="30" x14ac:dyDescent="0.25">
      <c r="A46" s="247" t="s">
        <v>516</v>
      </c>
      <c r="B46" s="239" t="s">
        <v>517</v>
      </c>
      <c r="C46" s="224">
        <v>0</v>
      </c>
      <c r="D46" s="224"/>
    </row>
    <row r="47" spans="1:4" x14ac:dyDescent="0.25">
      <c r="A47" s="247" t="s">
        <v>518</v>
      </c>
      <c r="B47" s="239" t="s">
        <v>519</v>
      </c>
      <c r="C47" s="224">
        <v>0</v>
      </c>
      <c r="D47" s="224"/>
    </row>
    <row r="48" spans="1:4" ht="30" x14ac:dyDescent="0.25">
      <c r="A48" s="247" t="s">
        <v>520</v>
      </c>
      <c r="B48" s="239" t="s">
        <v>521</v>
      </c>
      <c r="C48" s="224">
        <v>0</v>
      </c>
      <c r="D48" s="224"/>
    </row>
    <row r="49" spans="1:5" ht="30" x14ac:dyDescent="0.25">
      <c r="A49" s="247" t="s">
        <v>522</v>
      </c>
      <c r="B49" s="239" t="s">
        <v>523</v>
      </c>
      <c r="C49" s="224">
        <v>0</v>
      </c>
      <c r="D49" s="224"/>
    </row>
    <row r="50" spans="1:5" x14ac:dyDescent="0.25">
      <c r="A50" s="247" t="s">
        <v>524</v>
      </c>
      <c r="B50" s="239" t="s">
        <v>525</v>
      </c>
      <c r="C50" s="224">
        <v>0</v>
      </c>
      <c r="D50" s="224"/>
    </row>
    <row r="51" spans="1:5" x14ac:dyDescent="0.25">
      <c r="A51" s="249" t="s">
        <v>526</v>
      </c>
      <c r="B51" s="250" t="s">
        <v>527</v>
      </c>
      <c r="C51" s="251">
        <f>SUM(C41:C50)</f>
        <v>0</v>
      </c>
      <c r="D51" s="252"/>
    </row>
    <row r="52" spans="1:5" x14ac:dyDescent="0.25">
      <c r="A52" s="611" t="s">
        <v>528</v>
      </c>
      <c r="B52" s="612"/>
      <c r="C52" s="612"/>
      <c r="D52" s="613"/>
    </row>
    <row r="53" spans="1:5" x14ac:dyDescent="0.25">
      <c r="A53" s="232">
        <v>23</v>
      </c>
      <c r="B53" s="253" t="s">
        <v>246</v>
      </c>
      <c r="C53" s="343">
        <v>1957765</v>
      </c>
      <c r="D53" s="343">
        <v>1935082</v>
      </c>
      <c r="E53" s="2"/>
    </row>
    <row r="54" spans="1:5" x14ac:dyDescent="0.25">
      <c r="A54" s="254">
        <v>24</v>
      </c>
      <c r="B54" s="255" t="s">
        <v>463</v>
      </c>
      <c r="C54" s="348">
        <f>+C14+C26+C39</f>
        <v>14712250</v>
      </c>
      <c r="D54" s="348">
        <f>+D14+D26+D39</f>
        <v>15505620</v>
      </c>
      <c r="E54" s="2"/>
    </row>
    <row r="55" spans="1:5" x14ac:dyDescent="0.25">
      <c r="A55" s="611" t="s">
        <v>86</v>
      </c>
      <c r="B55" s="612"/>
      <c r="C55" s="612"/>
      <c r="D55" s="613"/>
    </row>
    <row r="56" spans="1:5" x14ac:dyDescent="0.25">
      <c r="A56" s="232">
        <v>25</v>
      </c>
      <c r="B56" s="5" t="s">
        <v>529</v>
      </c>
      <c r="C56" s="525">
        <v>13.307040051657632</v>
      </c>
      <c r="D56" s="228">
        <v>12.48</v>
      </c>
    </row>
    <row r="57" spans="1:5" ht="30" x14ac:dyDescent="0.25">
      <c r="A57" s="60" t="s">
        <v>530</v>
      </c>
      <c r="B57" s="41" t="s">
        <v>531</v>
      </c>
      <c r="C57" s="525">
        <v>13.307040051657632</v>
      </c>
      <c r="D57" s="228">
        <v>12.48</v>
      </c>
    </row>
    <row r="58" spans="1:5" ht="30" x14ac:dyDescent="0.25">
      <c r="A58" s="60" t="s">
        <v>532</v>
      </c>
      <c r="B58" s="151" t="s">
        <v>533</v>
      </c>
      <c r="C58" s="525">
        <v>13.307040051657632</v>
      </c>
      <c r="D58" s="228">
        <v>12.48</v>
      </c>
    </row>
    <row r="59" spans="1:5" x14ac:dyDescent="0.25">
      <c r="A59" s="60">
        <v>26</v>
      </c>
      <c r="B59" s="41" t="s">
        <v>534</v>
      </c>
      <c r="C59" s="224">
        <v>0</v>
      </c>
      <c r="D59" s="224"/>
    </row>
    <row r="60" spans="1:5" ht="30" x14ac:dyDescent="0.25">
      <c r="A60" s="60" t="s">
        <v>535</v>
      </c>
      <c r="B60" s="41" t="s">
        <v>91</v>
      </c>
      <c r="C60" s="224">
        <v>0</v>
      </c>
      <c r="D60" s="224"/>
    </row>
    <row r="61" spans="1:5" x14ac:dyDescent="0.25">
      <c r="A61" s="60" t="s">
        <v>536</v>
      </c>
      <c r="B61" s="41" t="s">
        <v>537</v>
      </c>
      <c r="C61" s="224">
        <v>0</v>
      </c>
      <c r="D61" s="224"/>
    </row>
    <row r="62" spans="1:5" x14ac:dyDescent="0.25">
      <c r="A62" s="60">
        <v>27</v>
      </c>
      <c r="B62" s="151" t="s">
        <v>97</v>
      </c>
      <c r="C62" s="224">
        <v>0</v>
      </c>
      <c r="D62" s="224"/>
    </row>
    <row r="63" spans="1:5" x14ac:dyDescent="0.25">
      <c r="A63" s="32" t="s">
        <v>538</v>
      </c>
      <c r="B63" s="151" t="s">
        <v>99</v>
      </c>
      <c r="C63" s="229">
        <v>0</v>
      </c>
      <c r="D63" s="229"/>
    </row>
    <row r="64" spans="1:5" x14ac:dyDescent="0.25">
      <c r="A64" s="608" t="s">
        <v>539</v>
      </c>
      <c r="B64" s="609"/>
      <c r="C64" s="609"/>
      <c r="D64" s="610"/>
    </row>
    <row r="65" spans="1:4" x14ac:dyDescent="0.25">
      <c r="A65" s="32" t="s">
        <v>540</v>
      </c>
      <c r="B65" s="151" t="s">
        <v>541</v>
      </c>
      <c r="C65" s="227"/>
      <c r="D65" s="229"/>
    </row>
    <row r="66" spans="1:4" x14ac:dyDescent="0.25">
      <c r="A66" s="611" t="s">
        <v>542</v>
      </c>
      <c r="B66" s="612"/>
      <c r="C66" s="612"/>
      <c r="D66" s="613"/>
    </row>
    <row r="67" spans="1:4" ht="45" x14ac:dyDescent="0.25">
      <c r="A67" s="60">
        <v>28</v>
      </c>
      <c r="B67" s="41" t="s">
        <v>543</v>
      </c>
      <c r="C67" s="228"/>
      <c r="D67" s="224"/>
    </row>
    <row r="68" spans="1:4" ht="45" x14ac:dyDescent="0.25">
      <c r="A68" s="60">
        <v>29</v>
      </c>
      <c r="B68" s="41" t="s">
        <v>544</v>
      </c>
      <c r="C68" s="228"/>
      <c r="D68" s="224"/>
    </row>
    <row r="69" spans="1:4" ht="75" x14ac:dyDescent="0.25">
      <c r="A69" s="32">
        <v>30</v>
      </c>
      <c r="B69" s="151" t="s">
        <v>545</v>
      </c>
      <c r="C69" s="227"/>
      <c r="D69" s="229"/>
    </row>
    <row r="70" spans="1:4" ht="75" x14ac:dyDescent="0.25">
      <c r="A70" s="32" t="s">
        <v>546</v>
      </c>
      <c r="B70" s="151" t="s">
        <v>547</v>
      </c>
      <c r="C70" s="227"/>
      <c r="D70" s="229"/>
    </row>
    <row r="71" spans="1:4" ht="75" x14ac:dyDescent="0.25">
      <c r="A71" s="60">
        <v>31</v>
      </c>
      <c r="B71" s="41" t="s">
        <v>548</v>
      </c>
      <c r="C71" s="228"/>
      <c r="D71" s="224"/>
    </row>
    <row r="72" spans="1:4" ht="75" x14ac:dyDescent="0.25">
      <c r="A72" s="60" t="s">
        <v>549</v>
      </c>
      <c r="B72" s="41" t="s">
        <v>550</v>
      </c>
      <c r="C72" s="228"/>
      <c r="D72" s="224"/>
    </row>
  </sheetData>
  <sheetProtection sheet="1" objects="1" scenarios="1"/>
  <mergeCells count="11">
    <mergeCell ref="A40:D40"/>
    <mergeCell ref="A52:D52"/>
    <mergeCell ref="A55:D55"/>
    <mergeCell ref="A64:D64"/>
    <mergeCell ref="A66:D66"/>
    <mergeCell ref="A35:D35"/>
    <mergeCell ref="C4:D4"/>
    <mergeCell ref="A5:B6"/>
    <mergeCell ref="A7:D7"/>
    <mergeCell ref="A15:D15"/>
    <mergeCell ref="A27:D27"/>
  </mergeCells>
  <pageMargins left="0.70866141732283472" right="0.70866141732283472" top="0.74803149606299213" bottom="0.74803149606299213" header="0.31496062992125984" footer="0.31496062992125984"/>
  <pageSetup paperSize="9" scale="80" fitToHeight="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D876D-C0F1-464B-AB6C-32B9A0859C7B}">
  <dimension ref="A2:C17"/>
  <sheetViews>
    <sheetView showGridLines="0" showZeros="0" workbookViewId="0">
      <selection activeCell="B15" sqref="B15"/>
    </sheetView>
  </sheetViews>
  <sheetFormatPr defaultRowHeight="15" x14ac:dyDescent="0.25"/>
  <cols>
    <col min="2" max="2" width="51.42578125" customWidth="1"/>
    <col min="3" max="3" width="34.85546875" customWidth="1"/>
  </cols>
  <sheetData>
    <row r="2" spans="1:3" x14ac:dyDescent="0.25">
      <c r="A2" s="614" t="s">
        <v>551</v>
      </c>
      <c r="B2" s="614"/>
      <c r="C2" s="614"/>
    </row>
    <row r="3" spans="1:3" x14ac:dyDescent="0.25">
      <c r="A3" s="614"/>
      <c r="B3" s="614"/>
      <c r="C3" s="614"/>
    </row>
    <row r="4" spans="1:3" x14ac:dyDescent="0.25">
      <c r="C4" s="256" t="s">
        <v>2</v>
      </c>
    </row>
    <row r="5" spans="1:3" x14ac:dyDescent="0.25">
      <c r="A5" s="5"/>
      <c r="B5" s="5"/>
      <c r="C5" s="257" t="s">
        <v>465</v>
      </c>
    </row>
    <row r="6" spans="1:3" ht="30" x14ac:dyDescent="0.25">
      <c r="A6" s="258" t="s">
        <v>552</v>
      </c>
      <c r="B6" s="258" t="s">
        <v>553</v>
      </c>
      <c r="C6" s="341">
        <f>C7+C8</f>
        <v>12369171</v>
      </c>
    </row>
    <row r="7" spans="1:3" x14ac:dyDescent="0.25">
      <c r="A7" s="238" t="s">
        <v>554</v>
      </c>
      <c r="B7" s="259" t="s">
        <v>555</v>
      </c>
      <c r="C7" s="345">
        <v>3202193</v>
      </c>
    </row>
    <row r="8" spans="1:3" x14ac:dyDescent="0.25">
      <c r="A8" s="238" t="s">
        <v>556</v>
      </c>
      <c r="B8" s="259" t="s">
        <v>557</v>
      </c>
      <c r="C8" s="341">
        <f>SUM(C9:C17)</f>
        <v>9166978</v>
      </c>
    </row>
    <row r="9" spans="1:3" ht="30" x14ac:dyDescent="0.25">
      <c r="A9" s="238" t="s">
        <v>41</v>
      </c>
      <c r="B9" s="259" t="s">
        <v>387</v>
      </c>
      <c r="C9" s="345">
        <v>0</v>
      </c>
    </row>
    <row r="10" spans="1:3" ht="30" x14ac:dyDescent="0.25">
      <c r="A10" s="238" t="s">
        <v>374</v>
      </c>
      <c r="B10" s="259" t="s">
        <v>558</v>
      </c>
      <c r="C10" s="345">
        <v>1527736</v>
      </c>
    </row>
    <row r="11" spans="1:3" ht="60" x14ac:dyDescent="0.25">
      <c r="A11" s="238" t="s">
        <v>559</v>
      </c>
      <c r="B11" s="260" t="s">
        <v>560</v>
      </c>
      <c r="C11" s="345">
        <v>0</v>
      </c>
    </row>
    <row r="12" spans="1:3" x14ac:dyDescent="0.25">
      <c r="A12" s="238" t="s">
        <v>561</v>
      </c>
      <c r="B12" s="259" t="s">
        <v>24</v>
      </c>
      <c r="C12" s="345">
        <v>131718</v>
      </c>
    </row>
    <row r="13" spans="1:3" x14ac:dyDescent="0.25">
      <c r="A13" s="238" t="s">
        <v>562</v>
      </c>
      <c r="B13" s="259" t="s">
        <v>396</v>
      </c>
      <c r="C13" s="345">
        <v>1249718</v>
      </c>
    </row>
    <row r="14" spans="1:3" x14ac:dyDescent="0.25">
      <c r="A14" s="238" t="s">
        <v>563</v>
      </c>
      <c r="B14" s="259" t="s">
        <v>384</v>
      </c>
      <c r="C14" s="345">
        <v>2584349</v>
      </c>
    </row>
    <row r="15" spans="1:3" x14ac:dyDescent="0.25">
      <c r="A15" s="238" t="s">
        <v>564</v>
      </c>
      <c r="B15" s="260" t="s">
        <v>25</v>
      </c>
      <c r="C15" s="345">
        <v>2859980</v>
      </c>
    </row>
    <row r="16" spans="1:3" x14ac:dyDescent="0.25">
      <c r="A16" s="238" t="s">
        <v>565</v>
      </c>
      <c r="B16" s="259" t="s">
        <v>321</v>
      </c>
      <c r="C16" s="345">
        <v>353996</v>
      </c>
    </row>
    <row r="17" spans="1:3" ht="45" x14ac:dyDescent="0.25">
      <c r="A17" s="238" t="s">
        <v>566</v>
      </c>
      <c r="B17" s="259" t="s">
        <v>567</v>
      </c>
      <c r="C17" s="345">
        <v>459481</v>
      </c>
    </row>
  </sheetData>
  <sheetProtection sheet="1" objects="1" scenarios="1"/>
  <mergeCells count="1">
    <mergeCell ref="A2:C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6B54D-A0EC-4D00-8D9A-0064BEB7B9EF}">
  <dimension ref="A2:J47"/>
  <sheetViews>
    <sheetView showGridLines="0" showZeros="0" workbookViewId="0">
      <selection activeCell="B15" sqref="B15"/>
    </sheetView>
  </sheetViews>
  <sheetFormatPr defaultRowHeight="15" x14ac:dyDescent="0.25"/>
  <cols>
    <col min="1" max="1" width="10.28515625" customWidth="1"/>
    <col min="2" max="2" width="26.5703125" customWidth="1"/>
    <col min="3" max="10" width="13.42578125" customWidth="1"/>
  </cols>
  <sheetData>
    <row r="2" spans="1:10" ht="18.75" x14ac:dyDescent="0.25">
      <c r="A2" s="261" t="s">
        <v>568</v>
      </c>
    </row>
    <row r="4" spans="1:10" x14ac:dyDescent="0.25">
      <c r="B4" s="262"/>
    </row>
    <row r="5" spans="1:10" x14ac:dyDescent="0.25">
      <c r="A5" s="263"/>
      <c r="C5" s="155" t="s">
        <v>2</v>
      </c>
      <c r="D5" s="155" t="s">
        <v>3</v>
      </c>
      <c r="E5" s="155" t="s">
        <v>4</v>
      </c>
      <c r="F5" s="155" t="s">
        <v>5</v>
      </c>
      <c r="G5" s="155" t="s">
        <v>6</v>
      </c>
      <c r="H5" s="155" t="s">
        <v>12</v>
      </c>
      <c r="I5" s="155" t="s">
        <v>13</v>
      </c>
      <c r="J5" s="155" t="s">
        <v>14</v>
      </c>
    </row>
    <row r="6" spans="1:10" x14ac:dyDescent="0.25">
      <c r="C6" s="616" t="s">
        <v>569</v>
      </c>
      <c r="D6" s="616"/>
      <c r="E6" s="616"/>
      <c r="F6" s="616"/>
      <c r="G6" s="617" t="s">
        <v>570</v>
      </c>
      <c r="H6" s="618"/>
      <c r="I6" s="618"/>
      <c r="J6" s="619"/>
    </row>
    <row r="7" spans="1:10" ht="30" x14ac:dyDescent="0.25">
      <c r="A7" s="5" t="s">
        <v>571</v>
      </c>
      <c r="B7" s="238" t="s">
        <v>572</v>
      </c>
      <c r="C7" s="526">
        <v>44926</v>
      </c>
      <c r="D7" s="526">
        <v>44834</v>
      </c>
      <c r="E7" s="526">
        <v>44742</v>
      </c>
      <c r="F7" s="526">
        <v>44651</v>
      </c>
      <c r="G7" s="526">
        <v>44926</v>
      </c>
      <c r="H7" s="526">
        <v>44834</v>
      </c>
      <c r="I7" s="526">
        <v>44742</v>
      </c>
      <c r="J7" s="526">
        <v>44651</v>
      </c>
    </row>
    <row r="8" spans="1:10" ht="45" x14ac:dyDescent="0.25">
      <c r="A8" s="5" t="s">
        <v>573</v>
      </c>
      <c r="B8" s="238" t="s">
        <v>574</v>
      </c>
      <c r="C8" s="264">
        <v>1</v>
      </c>
      <c r="D8" s="264">
        <v>1</v>
      </c>
      <c r="E8" s="264">
        <v>1</v>
      </c>
      <c r="F8" s="264">
        <v>1</v>
      </c>
      <c r="G8" s="264">
        <v>1</v>
      </c>
      <c r="H8" s="264">
        <v>1</v>
      </c>
      <c r="I8" s="264">
        <v>1</v>
      </c>
      <c r="J8" s="264">
        <v>1</v>
      </c>
    </row>
    <row r="9" spans="1:10" x14ac:dyDescent="0.25">
      <c r="A9" s="620" t="s">
        <v>575</v>
      </c>
      <c r="B9" s="621"/>
      <c r="C9" s="621"/>
      <c r="D9" s="621"/>
      <c r="E9" s="621"/>
      <c r="F9" s="621"/>
      <c r="G9" s="621"/>
      <c r="H9" s="621"/>
      <c r="I9" s="621"/>
      <c r="J9" s="622"/>
    </row>
    <row r="10" spans="1:10" ht="30" x14ac:dyDescent="0.25">
      <c r="A10" s="241">
        <v>1</v>
      </c>
      <c r="B10" s="238" t="s">
        <v>576</v>
      </c>
      <c r="C10" s="623"/>
      <c r="D10" s="623"/>
      <c r="E10" s="623"/>
      <c r="F10" s="623"/>
      <c r="G10" s="349">
        <v>4264577</v>
      </c>
      <c r="H10" s="349">
        <v>3923022</v>
      </c>
      <c r="I10" s="349">
        <v>4089418</v>
      </c>
      <c r="J10" s="349">
        <v>4035614</v>
      </c>
    </row>
    <row r="11" spans="1:10" x14ac:dyDescent="0.25">
      <c r="A11" s="620" t="s">
        <v>577</v>
      </c>
      <c r="B11" s="621"/>
      <c r="C11" s="621"/>
      <c r="D11" s="621"/>
      <c r="E11" s="621"/>
      <c r="F11" s="621"/>
      <c r="G11" s="621"/>
      <c r="H11" s="621"/>
      <c r="I11" s="621"/>
      <c r="J11" s="622"/>
    </row>
    <row r="12" spans="1:10" ht="45" x14ac:dyDescent="0.25">
      <c r="A12" s="241">
        <v>2</v>
      </c>
      <c r="B12" s="238" t="s">
        <v>578</v>
      </c>
      <c r="C12" s="349">
        <v>8797637</v>
      </c>
      <c r="D12" s="349">
        <v>8571140</v>
      </c>
      <c r="E12" s="349">
        <v>8580275</v>
      </c>
      <c r="F12" s="349">
        <v>8393912</v>
      </c>
      <c r="G12" s="349">
        <v>582950</v>
      </c>
      <c r="H12" s="349">
        <v>540639</v>
      </c>
      <c r="I12" s="349">
        <v>549211</v>
      </c>
      <c r="J12" s="349">
        <v>527645</v>
      </c>
    </row>
    <row r="13" spans="1:10" x14ac:dyDescent="0.25">
      <c r="A13" s="241">
        <v>3</v>
      </c>
      <c r="B13" s="265" t="s">
        <v>579</v>
      </c>
      <c r="C13" s="349">
        <v>7051662</v>
      </c>
      <c r="D13" s="349">
        <v>6957469</v>
      </c>
      <c r="E13" s="349">
        <v>6912930</v>
      </c>
      <c r="F13" s="349">
        <v>6811952</v>
      </c>
      <c r="G13" s="349">
        <v>352583</v>
      </c>
      <c r="H13" s="349">
        <v>347873</v>
      </c>
      <c r="I13" s="349">
        <v>345646</v>
      </c>
      <c r="J13" s="349">
        <v>340598</v>
      </c>
    </row>
    <row r="14" spans="1:10" x14ac:dyDescent="0.25">
      <c r="A14" s="241">
        <v>4</v>
      </c>
      <c r="B14" s="265" t="s">
        <v>580</v>
      </c>
      <c r="C14" s="349">
        <v>1705166</v>
      </c>
      <c r="D14" s="349">
        <v>1612692</v>
      </c>
      <c r="E14" s="349">
        <v>1664971</v>
      </c>
      <c r="F14" s="349">
        <v>1580111</v>
      </c>
      <c r="G14" s="349">
        <v>209358</v>
      </c>
      <c r="H14" s="349">
        <v>191787</v>
      </c>
      <c r="I14" s="349">
        <v>201191</v>
      </c>
      <c r="J14" s="349">
        <v>185199</v>
      </c>
    </row>
    <row r="15" spans="1:10" x14ac:dyDescent="0.25">
      <c r="A15" s="241">
        <v>5</v>
      </c>
      <c r="B15" s="238" t="s">
        <v>581</v>
      </c>
      <c r="C15" s="349">
        <v>817890</v>
      </c>
      <c r="D15" s="349">
        <v>771228</v>
      </c>
      <c r="E15" s="349">
        <v>878533</v>
      </c>
      <c r="F15" s="349">
        <v>858823</v>
      </c>
      <c r="G15" s="349">
        <v>416187</v>
      </c>
      <c r="H15" s="349">
        <v>384824</v>
      </c>
      <c r="I15" s="349">
        <v>433183</v>
      </c>
      <c r="J15" s="349">
        <v>499841</v>
      </c>
    </row>
    <row r="16" spans="1:10" ht="60" x14ac:dyDescent="0.25">
      <c r="A16" s="241">
        <v>6</v>
      </c>
      <c r="B16" s="265" t="s">
        <v>582</v>
      </c>
      <c r="C16" s="349">
        <v>0</v>
      </c>
      <c r="D16" s="349">
        <v>0</v>
      </c>
      <c r="E16" s="349">
        <v>0</v>
      </c>
      <c r="F16" s="349">
        <v>0</v>
      </c>
      <c r="G16" s="349">
        <v>0</v>
      </c>
      <c r="H16" s="349">
        <v>0</v>
      </c>
      <c r="I16" s="349">
        <v>0</v>
      </c>
      <c r="J16" s="349">
        <v>0</v>
      </c>
    </row>
    <row r="17" spans="1:10" ht="30" x14ac:dyDescent="0.25">
      <c r="A17" s="241">
        <v>7</v>
      </c>
      <c r="B17" s="265" t="s">
        <v>583</v>
      </c>
      <c r="C17" s="349">
        <v>817890</v>
      </c>
      <c r="D17" s="349">
        <v>771228</v>
      </c>
      <c r="E17" s="349">
        <v>878533</v>
      </c>
      <c r="F17" s="349">
        <v>858823</v>
      </c>
      <c r="G17" s="349">
        <v>416187</v>
      </c>
      <c r="H17" s="349">
        <v>384824</v>
      </c>
      <c r="I17" s="349">
        <v>433183</v>
      </c>
      <c r="J17" s="349">
        <v>499841</v>
      </c>
    </row>
    <row r="18" spans="1:10" x14ac:dyDescent="0.25">
      <c r="A18" s="241">
        <v>8</v>
      </c>
      <c r="B18" s="265" t="s">
        <v>584</v>
      </c>
      <c r="C18" s="349">
        <v>0</v>
      </c>
      <c r="D18" s="349">
        <v>0</v>
      </c>
      <c r="E18" s="349">
        <v>0</v>
      </c>
      <c r="F18" s="349">
        <v>0</v>
      </c>
      <c r="G18" s="349">
        <v>0</v>
      </c>
      <c r="H18" s="349">
        <v>0</v>
      </c>
      <c r="I18" s="349">
        <v>0</v>
      </c>
      <c r="J18" s="349">
        <v>0</v>
      </c>
    </row>
    <row r="19" spans="1:10" x14ac:dyDescent="0.25">
      <c r="A19" s="241">
        <v>9</v>
      </c>
      <c r="B19" s="265" t="s">
        <v>585</v>
      </c>
      <c r="C19" s="615"/>
      <c r="D19" s="615"/>
      <c r="E19" s="615"/>
      <c r="F19" s="615"/>
      <c r="G19" s="350">
        <v>0</v>
      </c>
      <c r="H19" s="350">
        <v>0</v>
      </c>
      <c r="I19" s="350">
        <v>0</v>
      </c>
      <c r="J19" s="350">
        <v>0</v>
      </c>
    </row>
    <row r="20" spans="1:10" x14ac:dyDescent="0.25">
      <c r="A20" s="241">
        <v>10</v>
      </c>
      <c r="B20" s="238" t="s">
        <v>586</v>
      </c>
      <c r="C20" s="349">
        <v>3795983</v>
      </c>
      <c r="D20" s="349">
        <v>3990233</v>
      </c>
      <c r="E20" s="349">
        <v>4106930</v>
      </c>
      <c r="F20" s="349">
        <v>4152687</v>
      </c>
      <c r="G20" s="349">
        <v>347812</v>
      </c>
      <c r="H20" s="349">
        <v>293361</v>
      </c>
      <c r="I20" s="349">
        <v>347635</v>
      </c>
      <c r="J20" s="349">
        <v>293859</v>
      </c>
    </row>
    <row r="21" spans="1:10" ht="75" x14ac:dyDescent="0.25">
      <c r="A21" s="241">
        <v>11</v>
      </c>
      <c r="B21" s="265" t="s">
        <v>587</v>
      </c>
      <c r="C21" s="349">
        <v>5428</v>
      </c>
      <c r="D21" s="349">
        <v>3408</v>
      </c>
      <c r="E21" s="349">
        <v>3226</v>
      </c>
      <c r="F21" s="349">
        <v>3980</v>
      </c>
      <c r="G21" s="349">
        <v>5428</v>
      </c>
      <c r="H21" s="349">
        <v>3408</v>
      </c>
      <c r="I21" s="349">
        <v>3226</v>
      </c>
      <c r="J21" s="349">
        <v>3980</v>
      </c>
    </row>
    <row r="22" spans="1:10" ht="60" x14ac:dyDescent="0.25">
      <c r="A22" s="241">
        <v>12</v>
      </c>
      <c r="B22" s="265" t="s">
        <v>588</v>
      </c>
      <c r="C22" s="349">
        <v>0</v>
      </c>
      <c r="D22" s="349">
        <v>0</v>
      </c>
      <c r="E22" s="349">
        <v>0</v>
      </c>
      <c r="F22" s="349">
        <v>0</v>
      </c>
      <c r="G22" s="349">
        <v>0</v>
      </c>
      <c r="H22" s="349">
        <v>0</v>
      </c>
      <c r="I22" s="349">
        <v>0</v>
      </c>
      <c r="J22" s="349">
        <v>0</v>
      </c>
    </row>
    <row r="23" spans="1:10" ht="30" x14ac:dyDescent="0.25">
      <c r="A23" s="241">
        <v>13</v>
      </c>
      <c r="B23" s="265" t="s">
        <v>589</v>
      </c>
      <c r="C23" s="349">
        <v>3790554</v>
      </c>
      <c r="D23" s="349">
        <v>3986825</v>
      </c>
      <c r="E23" s="349">
        <v>4103704</v>
      </c>
      <c r="F23" s="349">
        <v>4148707</v>
      </c>
      <c r="G23" s="349">
        <v>342384</v>
      </c>
      <c r="H23" s="349">
        <v>289952</v>
      </c>
      <c r="I23" s="349">
        <v>344410</v>
      </c>
      <c r="J23" s="349">
        <v>289879</v>
      </c>
    </row>
    <row r="24" spans="1:10" ht="30" x14ac:dyDescent="0.25">
      <c r="A24" s="241">
        <v>14</v>
      </c>
      <c r="B24" s="238" t="s">
        <v>590</v>
      </c>
      <c r="C24" s="349">
        <v>475722</v>
      </c>
      <c r="D24" s="349">
        <v>498974</v>
      </c>
      <c r="E24" s="349">
        <v>586944</v>
      </c>
      <c r="F24" s="349">
        <v>541517</v>
      </c>
      <c r="G24" s="349">
        <v>333943</v>
      </c>
      <c r="H24" s="349">
        <v>327362</v>
      </c>
      <c r="I24" s="349">
        <v>431700</v>
      </c>
      <c r="J24" s="349">
        <v>387745</v>
      </c>
    </row>
    <row r="25" spans="1:10" ht="45" x14ac:dyDescent="0.25">
      <c r="A25" s="241">
        <v>15</v>
      </c>
      <c r="B25" s="238" t="s">
        <v>591</v>
      </c>
      <c r="C25" s="349">
        <v>74484</v>
      </c>
      <c r="D25" s="349">
        <v>228145</v>
      </c>
      <c r="E25" s="349">
        <v>110245</v>
      </c>
      <c r="F25" s="349">
        <v>102745</v>
      </c>
      <c r="G25" s="349">
        <v>74484</v>
      </c>
      <c r="H25" s="349">
        <v>228145</v>
      </c>
      <c r="I25" s="349">
        <v>110245</v>
      </c>
      <c r="J25" s="349">
        <v>102745</v>
      </c>
    </row>
    <row r="26" spans="1:10" ht="30" x14ac:dyDescent="0.25">
      <c r="A26" s="241">
        <v>16</v>
      </c>
      <c r="B26" s="238" t="s">
        <v>592</v>
      </c>
      <c r="C26" s="624"/>
      <c r="D26" s="624"/>
      <c r="E26" s="624"/>
      <c r="F26" s="624"/>
      <c r="G26" s="349">
        <v>1755376</v>
      </c>
      <c r="H26" s="349">
        <v>1774330</v>
      </c>
      <c r="I26" s="349">
        <v>1871973</v>
      </c>
      <c r="J26" s="349">
        <v>1811835</v>
      </c>
    </row>
    <row r="27" spans="1:10" x14ac:dyDescent="0.25">
      <c r="A27" s="625" t="s">
        <v>593</v>
      </c>
      <c r="B27" s="625"/>
      <c r="C27" s="625"/>
      <c r="D27" s="625"/>
      <c r="E27" s="625"/>
      <c r="F27" s="625"/>
      <c r="G27" s="625"/>
      <c r="H27" s="625"/>
      <c r="I27" s="625"/>
      <c r="J27" s="625"/>
    </row>
    <row r="28" spans="1:10" ht="30" x14ac:dyDescent="0.25">
      <c r="A28" s="241">
        <v>17</v>
      </c>
      <c r="B28" s="238" t="s">
        <v>594</v>
      </c>
      <c r="C28" s="349">
        <v>0</v>
      </c>
      <c r="D28" s="349">
        <v>0</v>
      </c>
      <c r="E28" s="349">
        <v>0</v>
      </c>
      <c r="F28" s="349">
        <v>0</v>
      </c>
      <c r="G28" s="349">
        <v>0</v>
      </c>
      <c r="H28" s="349">
        <v>0</v>
      </c>
      <c r="I28" s="349">
        <v>0</v>
      </c>
      <c r="J28" s="349">
        <v>0</v>
      </c>
    </row>
    <row r="29" spans="1:10" ht="45" x14ac:dyDescent="0.25">
      <c r="A29" s="241">
        <v>18</v>
      </c>
      <c r="B29" s="238" t="s">
        <v>595</v>
      </c>
      <c r="C29" s="349">
        <v>57925</v>
      </c>
      <c r="D29" s="349">
        <v>70189</v>
      </c>
      <c r="E29" s="349">
        <v>86879</v>
      </c>
      <c r="F29" s="349">
        <v>148422</v>
      </c>
      <c r="G29" s="349">
        <v>50901</v>
      </c>
      <c r="H29" s="349">
        <v>62429</v>
      </c>
      <c r="I29" s="349">
        <v>74636</v>
      </c>
      <c r="J29" s="349">
        <v>120070</v>
      </c>
    </row>
    <row r="30" spans="1:10" ht="30" x14ac:dyDescent="0.25">
      <c r="A30" s="241">
        <v>19</v>
      </c>
      <c r="B30" s="238" t="s">
        <v>596</v>
      </c>
      <c r="C30" s="349">
        <v>198</v>
      </c>
      <c r="D30" s="349">
        <v>158</v>
      </c>
      <c r="E30" s="349">
        <v>1953</v>
      </c>
      <c r="F30" s="349">
        <v>69</v>
      </c>
      <c r="G30" s="349">
        <v>198</v>
      </c>
      <c r="H30" s="349">
        <v>158</v>
      </c>
      <c r="I30" s="349">
        <v>1953</v>
      </c>
      <c r="J30" s="349">
        <v>69</v>
      </c>
    </row>
    <row r="31" spans="1:10" x14ac:dyDescent="0.25">
      <c r="A31" s="616" t="s">
        <v>597</v>
      </c>
      <c r="B31" s="626" t="s">
        <v>598</v>
      </c>
      <c r="C31" s="624"/>
      <c r="D31" s="624"/>
      <c r="E31" s="624"/>
      <c r="F31" s="624"/>
      <c r="G31" s="627">
        <v>0</v>
      </c>
      <c r="H31" s="627">
        <v>0</v>
      </c>
      <c r="I31" s="627">
        <v>0</v>
      </c>
      <c r="J31" s="627">
        <v>0</v>
      </c>
    </row>
    <row r="32" spans="1:10" x14ac:dyDescent="0.25">
      <c r="A32" s="616"/>
      <c r="B32" s="626"/>
      <c r="C32" s="624"/>
      <c r="D32" s="624"/>
      <c r="E32" s="624"/>
      <c r="F32" s="624"/>
      <c r="G32" s="627"/>
      <c r="H32" s="627"/>
      <c r="I32" s="627"/>
      <c r="J32" s="627"/>
    </row>
    <row r="33" spans="1:10" x14ac:dyDescent="0.25">
      <c r="A33" s="616" t="s">
        <v>599</v>
      </c>
      <c r="B33" s="626" t="s">
        <v>600</v>
      </c>
      <c r="C33" s="624"/>
      <c r="D33" s="624"/>
      <c r="E33" s="624"/>
      <c r="F33" s="624"/>
      <c r="G33" s="627">
        <v>0</v>
      </c>
      <c r="H33" s="627">
        <v>0</v>
      </c>
      <c r="I33" s="627">
        <v>0</v>
      </c>
      <c r="J33" s="627">
        <v>0</v>
      </c>
    </row>
    <row r="34" spans="1:10" x14ac:dyDescent="0.25">
      <c r="A34" s="616"/>
      <c r="B34" s="626"/>
      <c r="C34" s="624"/>
      <c r="D34" s="624"/>
      <c r="E34" s="624"/>
      <c r="F34" s="624"/>
      <c r="G34" s="627"/>
      <c r="H34" s="627"/>
      <c r="I34" s="627"/>
      <c r="J34" s="627"/>
    </row>
    <row r="35" spans="1:10" ht="30" x14ac:dyDescent="0.25">
      <c r="A35" s="241">
        <v>20</v>
      </c>
      <c r="B35" s="238" t="s">
        <v>601</v>
      </c>
      <c r="C35" s="349">
        <v>58123</v>
      </c>
      <c r="D35" s="349">
        <v>70347</v>
      </c>
      <c r="E35" s="349">
        <v>88832</v>
      </c>
      <c r="F35" s="349">
        <v>148491</v>
      </c>
      <c r="G35" s="349">
        <v>51099</v>
      </c>
      <c r="H35" s="349">
        <v>62587</v>
      </c>
      <c r="I35" s="349">
        <v>76589</v>
      </c>
      <c r="J35" s="349">
        <v>120138</v>
      </c>
    </row>
    <row r="36" spans="1:10" x14ac:dyDescent="0.25">
      <c r="A36" s="616" t="s">
        <v>177</v>
      </c>
      <c r="B36" s="628" t="s">
        <v>602</v>
      </c>
      <c r="C36" s="627">
        <v>0</v>
      </c>
      <c r="D36" s="627">
        <v>0</v>
      </c>
      <c r="E36" s="627">
        <v>0</v>
      </c>
      <c r="F36" s="627">
        <v>0</v>
      </c>
      <c r="G36" s="627">
        <v>0</v>
      </c>
      <c r="H36" s="627">
        <v>0</v>
      </c>
      <c r="I36" s="627">
        <v>0</v>
      </c>
      <c r="J36" s="627">
        <v>0</v>
      </c>
    </row>
    <row r="37" spans="1:10" x14ac:dyDescent="0.25">
      <c r="A37" s="616"/>
      <c r="B37" s="628"/>
      <c r="C37" s="627"/>
      <c r="D37" s="627"/>
      <c r="E37" s="627"/>
      <c r="F37" s="627"/>
      <c r="G37" s="627"/>
      <c r="H37" s="627"/>
      <c r="I37" s="627"/>
      <c r="J37" s="627"/>
    </row>
    <row r="38" spans="1:10" x14ac:dyDescent="0.25">
      <c r="A38" s="616" t="s">
        <v>179</v>
      </c>
      <c r="B38" s="628" t="s">
        <v>603</v>
      </c>
      <c r="C38" s="627">
        <v>0</v>
      </c>
      <c r="D38" s="627">
        <v>0</v>
      </c>
      <c r="E38" s="627">
        <v>0</v>
      </c>
      <c r="F38" s="627">
        <v>0</v>
      </c>
      <c r="G38" s="627">
        <v>0</v>
      </c>
      <c r="H38" s="627">
        <v>0</v>
      </c>
      <c r="I38" s="627">
        <v>0</v>
      </c>
      <c r="J38" s="627">
        <v>0</v>
      </c>
    </row>
    <row r="39" spans="1:10" x14ac:dyDescent="0.25">
      <c r="A39" s="616"/>
      <c r="B39" s="628"/>
      <c r="C39" s="627"/>
      <c r="D39" s="627"/>
      <c r="E39" s="627"/>
      <c r="F39" s="627"/>
      <c r="G39" s="627"/>
      <c r="H39" s="627"/>
      <c r="I39" s="627"/>
      <c r="J39" s="627"/>
    </row>
    <row r="40" spans="1:10" x14ac:dyDescent="0.25">
      <c r="A40" s="616" t="s">
        <v>181</v>
      </c>
      <c r="B40" s="628" t="s">
        <v>604</v>
      </c>
      <c r="C40" s="627">
        <v>58123</v>
      </c>
      <c r="D40" s="627">
        <v>70347</v>
      </c>
      <c r="E40" s="627">
        <v>88832</v>
      </c>
      <c r="F40" s="627">
        <v>148491</v>
      </c>
      <c r="G40" s="627">
        <v>51099</v>
      </c>
      <c r="H40" s="627">
        <v>62587</v>
      </c>
      <c r="I40" s="627">
        <v>76589</v>
      </c>
      <c r="J40" s="627">
        <v>120138</v>
      </c>
    </row>
    <row r="41" spans="1:10" x14ac:dyDescent="0.25">
      <c r="A41" s="616"/>
      <c r="B41" s="628"/>
      <c r="C41" s="627"/>
      <c r="D41" s="627"/>
      <c r="E41" s="627"/>
      <c r="F41" s="627"/>
      <c r="G41" s="627"/>
      <c r="H41" s="627"/>
      <c r="I41" s="627"/>
      <c r="J41" s="627"/>
    </row>
    <row r="42" spans="1:10" x14ac:dyDescent="0.25">
      <c r="A42" s="629" t="s">
        <v>605</v>
      </c>
      <c r="B42" s="630"/>
      <c r="C42" s="630"/>
      <c r="D42" s="630"/>
      <c r="E42" s="630"/>
      <c r="F42" s="630"/>
      <c r="G42" s="630"/>
      <c r="H42" s="630"/>
      <c r="I42" s="630"/>
      <c r="J42" s="631"/>
    </row>
    <row r="43" spans="1:10" x14ac:dyDescent="0.25">
      <c r="A43" s="266" t="s">
        <v>606</v>
      </c>
      <c r="B43" s="267" t="s">
        <v>607</v>
      </c>
      <c r="C43" s="632"/>
      <c r="D43" s="632"/>
      <c r="E43" s="632"/>
      <c r="F43" s="632"/>
      <c r="G43" s="351">
        <v>4264577</v>
      </c>
      <c r="H43" s="351">
        <v>3923022</v>
      </c>
      <c r="I43" s="351">
        <v>4089418</v>
      </c>
      <c r="J43" s="351">
        <v>4035614</v>
      </c>
    </row>
    <row r="44" spans="1:10" x14ac:dyDescent="0.25">
      <c r="A44" s="266">
        <v>22</v>
      </c>
      <c r="B44" s="267" t="s">
        <v>608</v>
      </c>
      <c r="C44" s="632"/>
      <c r="D44" s="632"/>
      <c r="E44" s="632"/>
      <c r="F44" s="632"/>
      <c r="G44" s="351">
        <v>1704278</v>
      </c>
      <c r="H44" s="351">
        <v>1711743</v>
      </c>
      <c r="I44" s="351">
        <v>1795384</v>
      </c>
      <c r="J44" s="351">
        <v>1691697</v>
      </c>
    </row>
    <row r="45" spans="1:10" x14ac:dyDescent="0.25">
      <c r="A45" s="266">
        <v>23</v>
      </c>
      <c r="B45" s="267" t="s">
        <v>609</v>
      </c>
      <c r="C45" s="632"/>
      <c r="D45" s="632"/>
      <c r="E45" s="632"/>
      <c r="F45" s="632"/>
      <c r="G45" s="527">
        <v>2.5</v>
      </c>
      <c r="H45" s="267">
        <v>2.29</v>
      </c>
      <c r="I45" s="267">
        <v>2.2799999999999998</v>
      </c>
      <c r="J45" s="267">
        <v>2.39</v>
      </c>
    </row>
    <row r="47" spans="1:10" x14ac:dyDescent="0.25">
      <c r="A47" s="73"/>
    </row>
  </sheetData>
  <sheetProtection sheet="1" objects="1" scenarios="1"/>
  <mergeCells count="56">
    <mergeCell ref="A42:J42"/>
    <mergeCell ref="C43:F43"/>
    <mergeCell ref="C44:F44"/>
    <mergeCell ref="C45:F45"/>
    <mergeCell ref="F40:F41"/>
    <mergeCell ref="G40:G41"/>
    <mergeCell ref="H40:H41"/>
    <mergeCell ref="I40:I41"/>
    <mergeCell ref="J40:J41"/>
    <mergeCell ref="A40:A41"/>
    <mergeCell ref="B40:B41"/>
    <mergeCell ref="C40:C41"/>
    <mergeCell ref="D40:D41"/>
    <mergeCell ref="E40:E41"/>
    <mergeCell ref="J36:J37"/>
    <mergeCell ref="A38:A39"/>
    <mergeCell ref="B38:B39"/>
    <mergeCell ref="C38:C39"/>
    <mergeCell ref="D38:D39"/>
    <mergeCell ref="E38:E39"/>
    <mergeCell ref="F38:F39"/>
    <mergeCell ref="G38:G39"/>
    <mergeCell ref="H38:H39"/>
    <mergeCell ref="I38:I39"/>
    <mergeCell ref="J38:J39"/>
    <mergeCell ref="J33:J34"/>
    <mergeCell ref="A36:A37"/>
    <mergeCell ref="B36:B37"/>
    <mergeCell ref="C36:C37"/>
    <mergeCell ref="D36:D37"/>
    <mergeCell ref="E36:E37"/>
    <mergeCell ref="F36:F37"/>
    <mergeCell ref="G36:G37"/>
    <mergeCell ref="H36:H37"/>
    <mergeCell ref="I36:I37"/>
    <mergeCell ref="A33:A34"/>
    <mergeCell ref="B33:B34"/>
    <mergeCell ref="C33:F34"/>
    <mergeCell ref="G33:G34"/>
    <mergeCell ref="H33:H34"/>
    <mergeCell ref="I33:I34"/>
    <mergeCell ref="C26:F26"/>
    <mergeCell ref="A27:J27"/>
    <mergeCell ref="A31:A32"/>
    <mergeCell ref="B31:B32"/>
    <mergeCell ref="C31:F32"/>
    <mergeCell ref="G31:G32"/>
    <mergeCell ref="H31:H32"/>
    <mergeCell ref="I31:I32"/>
    <mergeCell ref="J31:J32"/>
    <mergeCell ref="C19:F19"/>
    <mergeCell ref="C6:F6"/>
    <mergeCell ref="G6:J6"/>
    <mergeCell ref="A9:J9"/>
    <mergeCell ref="C10:F10"/>
    <mergeCell ref="A11:J1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FC7FC-FD5F-4E5D-AEEA-1149E43F0EAC}">
  <dimension ref="A2:G44"/>
  <sheetViews>
    <sheetView showGridLines="0" showZeros="0" workbookViewId="0">
      <selection activeCell="B15" sqref="B15"/>
    </sheetView>
  </sheetViews>
  <sheetFormatPr defaultRowHeight="15" x14ac:dyDescent="0.25"/>
  <cols>
    <col min="2" max="2" width="39.28515625" customWidth="1"/>
    <col min="3" max="3" width="13.85546875" customWidth="1"/>
    <col min="4" max="4" width="16" style="4" customWidth="1"/>
    <col min="5" max="5" width="18.28515625" style="4" customWidth="1"/>
    <col min="6" max="6" width="12.5703125" style="4" customWidth="1"/>
    <col min="7" max="7" width="17.85546875" style="4" customWidth="1"/>
  </cols>
  <sheetData>
    <row r="2" spans="1:7" ht="16.5" x14ac:dyDescent="0.25">
      <c r="A2" s="268" t="s">
        <v>611</v>
      </c>
    </row>
    <row r="3" spans="1:7" ht="15.75" x14ac:dyDescent="0.25">
      <c r="A3" s="96" t="s">
        <v>612</v>
      </c>
    </row>
    <row r="4" spans="1:7" ht="15.75" thickBot="1" x14ac:dyDescent="0.3">
      <c r="A4" s="269"/>
      <c r="B4" s="269"/>
      <c r="C4" s="269"/>
      <c r="D4" s="418"/>
      <c r="E4" s="418"/>
      <c r="F4" s="418"/>
      <c r="G4" s="418"/>
    </row>
    <row r="5" spans="1:7" ht="15.75" thickBot="1" x14ac:dyDescent="0.3">
      <c r="A5" s="638"/>
      <c r="B5" s="639"/>
      <c r="C5" s="270" t="s">
        <v>2</v>
      </c>
      <c r="D5" s="419" t="s">
        <v>3</v>
      </c>
      <c r="E5" s="420" t="s">
        <v>4</v>
      </c>
      <c r="F5" s="421" t="s">
        <v>5</v>
      </c>
      <c r="G5" s="422" t="s">
        <v>6</v>
      </c>
    </row>
    <row r="6" spans="1:7" ht="15.75" thickBot="1" x14ac:dyDescent="0.3">
      <c r="A6" s="640" t="s">
        <v>613</v>
      </c>
      <c r="B6" s="641"/>
      <c r="C6" s="644" t="s">
        <v>614</v>
      </c>
      <c r="D6" s="645"/>
      <c r="E6" s="645"/>
      <c r="F6" s="646"/>
      <c r="G6" s="633" t="s">
        <v>615</v>
      </c>
    </row>
    <row r="7" spans="1:7" ht="15.75" thickBot="1" x14ac:dyDescent="0.3">
      <c r="A7" s="642"/>
      <c r="B7" s="643"/>
      <c r="C7" s="271" t="s">
        <v>616</v>
      </c>
      <c r="D7" s="423" t="s">
        <v>617</v>
      </c>
      <c r="E7" s="423" t="s">
        <v>618</v>
      </c>
      <c r="F7" s="424" t="s">
        <v>619</v>
      </c>
      <c r="G7" s="634"/>
    </row>
    <row r="8" spans="1:7" ht="15.75" thickBot="1" x14ac:dyDescent="0.3">
      <c r="A8" s="272" t="s">
        <v>620</v>
      </c>
      <c r="B8" s="273"/>
      <c r="C8" s="273"/>
      <c r="D8" s="425"/>
      <c r="E8" s="425"/>
      <c r="F8" s="425"/>
      <c r="G8" s="426"/>
    </row>
    <row r="9" spans="1:7" ht="15.75" thickBot="1" x14ac:dyDescent="0.3">
      <c r="A9" s="274">
        <v>1</v>
      </c>
      <c r="B9" s="275" t="s">
        <v>621</v>
      </c>
      <c r="C9" s="412">
        <v>2285961</v>
      </c>
      <c r="D9" s="427">
        <v>105000</v>
      </c>
      <c r="E9" s="428">
        <v>0</v>
      </c>
      <c r="F9" s="429">
        <v>100000</v>
      </c>
      <c r="G9" s="430">
        <v>2385961</v>
      </c>
    </row>
    <row r="10" spans="1:7" ht="15.75" thickBot="1" x14ac:dyDescent="0.3">
      <c r="A10" s="277">
        <v>2</v>
      </c>
      <c r="B10" s="278" t="s">
        <v>622</v>
      </c>
      <c r="C10" s="414">
        <v>2285961</v>
      </c>
      <c r="D10" s="431">
        <v>105000</v>
      </c>
      <c r="E10" s="432">
        <v>0</v>
      </c>
      <c r="F10" s="433">
        <v>100000</v>
      </c>
      <c r="G10" s="434">
        <v>2385961</v>
      </c>
    </row>
    <row r="11" spans="1:7" ht="15.75" thickBot="1" x14ac:dyDescent="0.3">
      <c r="A11" s="277">
        <v>3</v>
      </c>
      <c r="B11" s="278" t="s">
        <v>623</v>
      </c>
      <c r="C11" s="415"/>
      <c r="D11" s="431">
        <v>0</v>
      </c>
      <c r="E11" s="432">
        <v>0</v>
      </c>
      <c r="F11" s="433">
        <v>0</v>
      </c>
      <c r="G11" s="434">
        <v>0</v>
      </c>
    </row>
    <row r="12" spans="1:7" ht="15.75" thickBot="1" x14ac:dyDescent="0.3">
      <c r="A12" s="279">
        <v>4</v>
      </c>
      <c r="B12" s="275" t="s">
        <v>624</v>
      </c>
      <c r="C12" s="415"/>
      <c r="D12" s="427">
        <v>9994150</v>
      </c>
      <c r="E12" s="428">
        <v>8300</v>
      </c>
      <c r="F12" s="435">
        <v>0</v>
      </c>
      <c r="G12" s="436">
        <v>9407970</v>
      </c>
    </row>
    <row r="13" spans="1:7" ht="15.75" thickBot="1" x14ac:dyDescent="0.3">
      <c r="A13" s="277">
        <v>5</v>
      </c>
      <c r="B13" s="278" t="s">
        <v>579</v>
      </c>
      <c r="C13" s="415"/>
      <c r="D13" s="437">
        <v>8115298</v>
      </c>
      <c r="E13" s="438">
        <v>0</v>
      </c>
      <c r="F13" s="433">
        <v>0</v>
      </c>
      <c r="G13" s="434">
        <v>7709533</v>
      </c>
    </row>
    <row r="14" spans="1:7" ht="15.75" thickBot="1" x14ac:dyDescent="0.3">
      <c r="A14" s="277">
        <v>6</v>
      </c>
      <c r="B14" s="278" t="s">
        <v>580</v>
      </c>
      <c r="C14" s="415"/>
      <c r="D14" s="437">
        <v>1878852</v>
      </c>
      <c r="E14" s="438">
        <v>8300</v>
      </c>
      <c r="F14" s="433">
        <v>0</v>
      </c>
      <c r="G14" s="434">
        <v>1698437</v>
      </c>
    </row>
    <row r="15" spans="1:7" ht="15.75" thickBot="1" x14ac:dyDescent="0.3">
      <c r="A15" s="279">
        <v>7</v>
      </c>
      <c r="B15" s="275" t="s">
        <v>625</v>
      </c>
      <c r="C15" s="415"/>
      <c r="D15" s="427">
        <v>838391</v>
      </c>
      <c r="E15" s="428">
        <v>3000</v>
      </c>
      <c r="F15" s="435">
        <v>0</v>
      </c>
      <c r="G15" s="436">
        <v>335237</v>
      </c>
    </row>
    <row r="16" spans="1:7" ht="15.75" thickBot="1" x14ac:dyDescent="0.3">
      <c r="A16" s="277">
        <v>8</v>
      </c>
      <c r="B16" s="278" t="s">
        <v>626</v>
      </c>
      <c r="C16" s="415"/>
      <c r="D16" s="439">
        <v>0</v>
      </c>
      <c r="E16" s="438">
        <v>0</v>
      </c>
      <c r="F16" s="433">
        <v>0</v>
      </c>
      <c r="G16" s="434">
        <v>0</v>
      </c>
    </row>
    <row r="17" spans="1:7" ht="15.75" thickBot="1" x14ac:dyDescent="0.3">
      <c r="A17" s="277">
        <v>9</v>
      </c>
      <c r="B17" s="280" t="s">
        <v>627</v>
      </c>
      <c r="C17" s="415"/>
      <c r="D17" s="437">
        <v>838391</v>
      </c>
      <c r="E17" s="438">
        <v>3000</v>
      </c>
      <c r="F17" s="433">
        <v>0</v>
      </c>
      <c r="G17" s="434">
        <v>335237</v>
      </c>
    </row>
    <row r="18" spans="1:7" ht="15.75" thickBot="1" x14ac:dyDescent="0.3">
      <c r="A18" s="279">
        <v>10</v>
      </c>
      <c r="B18" s="275" t="s">
        <v>628</v>
      </c>
      <c r="C18" s="415"/>
      <c r="D18" s="427">
        <v>0</v>
      </c>
      <c r="E18" s="428">
        <v>0</v>
      </c>
      <c r="F18" s="435">
        <v>0</v>
      </c>
      <c r="G18" s="436">
        <v>0</v>
      </c>
    </row>
    <row r="19" spans="1:7" ht="15.75" thickBot="1" x14ac:dyDescent="0.3">
      <c r="A19" s="279">
        <v>11</v>
      </c>
      <c r="B19" s="275" t="s">
        <v>629</v>
      </c>
      <c r="C19" s="413"/>
      <c r="D19" s="427">
        <v>637232</v>
      </c>
      <c r="E19" s="428">
        <v>0</v>
      </c>
      <c r="F19" s="435">
        <v>100000</v>
      </c>
      <c r="G19" s="436">
        <v>100000</v>
      </c>
    </row>
    <row r="20" spans="1:7" ht="15.75" thickBot="1" x14ac:dyDescent="0.3">
      <c r="A20" s="277">
        <v>12</v>
      </c>
      <c r="B20" s="278" t="s">
        <v>630</v>
      </c>
      <c r="C20" s="416"/>
      <c r="D20" s="440"/>
      <c r="E20" s="441"/>
      <c r="F20" s="442"/>
      <c r="G20" s="443"/>
    </row>
    <row r="21" spans="1:7" ht="45.75" thickBot="1" x14ac:dyDescent="0.3">
      <c r="A21" s="277">
        <v>13</v>
      </c>
      <c r="B21" s="278" t="s">
        <v>631</v>
      </c>
      <c r="C21" s="415"/>
      <c r="D21" s="437">
        <v>637232</v>
      </c>
      <c r="E21" s="438">
        <v>0</v>
      </c>
      <c r="F21" s="433">
        <v>100000</v>
      </c>
      <c r="G21" s="434">
        <v>100000</v>
      </c>
    </row>
    <row r="22" spans="1:7" ht="15.75" thickBot="1" x14ac:dyDescent="0.3">
      <c r="A22" s="281">
        <v>14</v>
      </c>
      <c r="B22" s="282" t="s">
        <v>632</v>
      </c>
      <c r="C22" s="417"/>
      <c r="D22" s="444"/>
      <c r="E22" s="445"/>
      <c r="F22" s="446"/>
      <c r="G22" s="447">
        <v>12229168</v>
      </c>
    </row>
    <row r="23" spans="1:7" ht="15.75" thickBot="1" x14ac:dyDescent="0.3">
      <c r="A23" s="635" t="s">
        <v>633</v>
      </c>
      <c r="B23" s="636"/>
      <c r="C23" s="636"/>
      <c r="D23" s="636"/>
      <c r="E23" s="636"/>
      <c r="F23" s="636"/>
      <c r="G23" s="637"/>
    </row>
    <row r="24" spans="1:7" ht="15.75" thickBot="1" x14ac:dyDescent="0.3">
      <c r="A24" s="279">
        <v>15</v>
      </c>
      <c r="B24" s="275" t="s">
        <v>576</v>
      </c>
      <c r="C24" s="284"/>
      <c r="D24" s="448"/>
      <c r="E24" s="449"/>
      <c r="F24" s="449"/>
      <c r="G24" s="450">
        <v>242544</v>
      </c>
    </row>
    <row r="25" spans="1:7" ht="45.75" thickBot="1" x14ac:dyDescent="0.3">
      <c r="A25" s="279" t="s">
        <v>634</v>
      </c>
      <c r="B25" s="275" t="s">
        <v>635</v>
      </c>
      <c r="C25" s="285"/>
      <c r="D25" s="427">
        <v>0</v>
      </c>
      <c r="E25" s="428">
        <v>0</v>
      </c>
      <c r="F25" s="428">
        <v>0</v>
      </c>
      <c r="G25" s="436">
        <v>0</v>
      </c>
    </row>
    <row r="26" spans="1:7" ht="30.75" thickBot="1" x14ac:dyDescent="0.3">
      <c r="A26" s="279">
        <v>16</v>
      </c>
      <c r="B26" s="275" t="s">
        <v>636</v>
      </c>
      <c r="C26" s="284"/>
      <c r="D26" s="427">
        <v>0</v>
      </c>
      <c r="E26" s="428">
        <v>0</v>
      </c>
      <c r="F26" s="428">
        <v>0</v>
      </c>
      <c r="G26" s="436">
        <v>0</v>
      </c>
    </row>
    <row r="27" spans="1:7" ht="15.75" thickBot="1" x14ac:dyDescent="0.3">
      <c r="A27" s="279">
        <v>17</v>
      </c>
      <c r="B27" s="275" t="s">
        <v>637</v>
      </c>
      <c r="C27" s="284"/>
      <c r="D27" s="427">
        <v>565456</v>
      </c>
      <c r="E27" s="428">
        <v>188576</v>
      </c>
      <c r="F27" s="428">
        <v>6530116</v>
      </c>
      <c r="G27" s="436">
        <v>5748473</v>
      </c>
    </row>
    <row r="28" spans="1:7" ht="75.75" thickBot="1" x14ac:dyDescent="0.3">
      <c r="A28" s="277">
        <v>18</v>
      </c>
      <c r="B28" s="286" t="s">
        <v>638</v>
      </c>
      <c r="C28" s="284"/>
      <c r="D28" s="437">
        <v>0</v>
      </c>
      <c r="E28" s="438">
        <v>0</v>
      </c>
      <c r="F28" s="438">
        <v>0</v>
      </c>
      <c r="G28" s="434">
        <v>0</v>
      </c>
    </row>
    <row r="29" spans="1:7" ht="75.75" thickBot="1" x14ac:dyDescent="0.3">
      <c r="A29" s="277">
        <v>19</v>
      </c>
      <c r="B29" s="278" t="s">
        <v>639</v>
      </c>
      <c r="C29" s="284"/>
      <c r="D29" s="437">
        <v>48661</v>
      </c>
      <c r="E29" s="438">
        <v>15739</v>
      </c>
      <c r="F29" s="438">
        <v>242153</v>
      </c>
      <c r="G29" s="434">
        <v>254888</v>
      </c>
    </row>
    <row r="30" spans="1:7" ht="60.75" thickBot="1" x14ac:dyDescent="0.3">
      <c r="A30" s="277">
        <v>20</v>
      </c>
      <c r="B30" s="278" t="s">
        <v>640</v>
      </c>
      <c r="C30" s="284"/>
      <c r="D30" s="437">
        <v>494484</v>
      </c>
      <c r="E30" s="438">
        <v>144900</v>
      </c>
      <c r="F30" s="438">
        <v>4665999</v>
      </c>
      <c r="G30" s="434">
        <v>5067049</v>
      </c>
    </row>
    <row r="31" spans="1:7" ht="45.75" thickBot="1" x14ac:dyDescent="0.3">
      <c r="A31" s="277">
        <v>21</v>
      </c>
      <c r="B31" s="287" t="s">
        <v>641</v>
      </c>
      <c r="C31" s="284"/>
      <c r="D31" s="437">
        <v>1333</v>
      </c>
      <c r="E31" s="438">
        <v>1838</v>
      </c>
      <c r="F31" s="438">
        <v>73485</v>
      </c>
      <c r="G31" s="434">
        <v>842593</v>
      </c>
    </row>
    <row r="32" spans="1:7" ht="30.75" thickBot="1" x14ac:dyDescent="0.3">
      <c r="A32" s="277">
        <v>22</v>
      </c>
      <c r="B32" s="278" t="s">
        <v>642</v>
      </c>
      <c r="C32" s="284"/>
      <c r="D32" s="437">
        <v>16848</v>
      </c>
      <c r="E32" s="438">
        <v>22531</v>
      </c>
      <c r="F32" s="438">
        <v>1193333</v>
      </c>
      <c r="G32" s="434">
        <v>0</v>
      </c>
    </row>
    <row r="33" spans="1:7" ht="45.75" thickBot="1" x14ac:dyDescent="0.3">
      <c r="A33" s="277">
        <v>23</v>
      </c>
      <c r="B33" s="287" t="s">
        <v>641</v>
      </c>
      <c r="C33" s="284"/>
      <c r="D33" s="437">
        <v>16791</v>
      </c>
      <c r="E33" s="438">
        <v>22250</v>
      </c>
      <c r="F33" s="438">
        <v>1190341</v>
      </c>
      <c r="G33" s="434">
        <v>0</v>
      </c>
    </row>
    <row r="34" spans="1:7" ht="90.75" thickBot="1" x14ac:dyDescent="0.3">
      <c r="A34" s="277">
        <v>24</v>
      </c>
      <c r="B34" s="278" t="s">
        <v>643</v>
      </c>
      <c r="C34" s="284"/>
      <c r="D34" s="437">
        <v>5463</v>
      </c>
      <c r="E34" s="438">
        <v>5406</v>
      </c>
      <c r="F34" s="438">
        <v>428631</v>
      </c>
      <c r="G34" s="434">
        <v>426536</v>
      </c>
    </row>
    <row r="35" spans="1:7" ht="15.75" thickBot="1" x14ac:dyDescent="0.3">
      <c r="A35" s="279">
        <v>25</v>
      </c>
      <c r="B35" s="275" t="s">
        <v>644</v>
      </c>
      <c r="C35" s="284"/>
      <c r="D35" s="427">
        <v>0</v>
      </c>
      <c r="E35" s="428">
        <v>0</v>
      </c>
      <c r="F35" s="428">
        <v>0</v>
      </c>
      <c r="G35" s="436">
        <v>0</v>
      </c>
    </row>
    <row r="36" spans="1:7" ht="15.75" thickBot="1" x14ac:dyDescent="0.3">
      <c r="A36" s="279">
        <v>26</v>
      </c>
      <c r="B36" s="275" t="s">
        <v>645</v>
      </c>
      <c r="C36" s="276"/>
      <c r="D36" s="451">
        <v>6162</v>
      </c>
      <c r="E36" s="452">
        <v>0</v>
      </c>
      <c r="F36" s="452">
        <v>0</v>
      </c>
      <c r="G36" s="453">
        <v>308</v>
      </c>
    </row>
    <row r="37" spans="1:7" ht="15.75" thickBot="1" x14ac:dyDescent="0.3">
      <c r="A37" s="277">
        <v>27</v>
      </c>
      <c r="B37" s="278" t="s">
        <v>646</v>
      </c>
      <c r="C37" s="284"/>
      <c r="D37" s="454"/>
      <c r="E37" s="455"/>
      <c r="F37" s="456">
        <v>0</v>
      </c>
      <c r="G37" s="457">
        <v>0</v>
      </c>
    </row>
    <row r="38" spans="1:7" ht="45.75" thickBot="1" x14ac:dyDescent="0.3">
      <c r="A38" s="277">
        <v>28</v>
      </c>
      <c r="B38" s="278" t="s">
        <v>647</v>
      </c>
      <c r="C38" s="284"/>
      <c r="D38" s="431">
        <v>3081</v>
      </c>
      <c r="E38" s="432">
        <v>0</v>
      </c>
      <c r="F38" s="458">
        <v>0</v>
      </c>
      <c r="G38" s="434">
        <v>154</v>
      </c>
    </row>
    <row r="39" spans="1:7" ht="15.75" thickBot="1" x14ac:dyDescent="0.3">
      <c r="A39" s="277">
        <v>29</v>
      </c>
      <c r="B39" s="278" t="s">
        <v>648</v>
      </c>
      <c r="C39" s="288"/>
      <c r="D39" s="431">
        <v>0</v>
      </c>
      <c r="E39" s="431"/>
      <c r="F39" s="431"/>
      <c r="G39" s="434">
        <v>0</v>
      </c>
    </row>
    <row r="40" spans="1:7" ht="30.75" thickBot="1" x14ac:dyDescent="0.3">
      <c r="A40" s="277">
        <v>30</v>
      </c>
      <c r="B40" s="278" t="s">
        <v>649</v>
      </c>
      <c r="C40" s="284"/>
      <c r="D40" s="431">
        <v>3081</v>
      </c>
      <c r="E40" s="431"/>
      <c r="F40" s="431"/>
      <c r="G40" s="434">
        <v>154</v>
      </c>
    </row>
    <row r="41" spans="1:7" ht="30.75" thickBot="1" x14ac:dyDescent="0.3">
      <c r="A41" s="277">
        <v>31</v>
      </c>
      <c r="B41" s="278" t="s">
        <v>650</v>
      </c>
      <c r="C41" s="284"/>
      <c r="D41" s="459">
        <v>258734</v>
      </c>
      <c r="E41" s="460">
        <v>61457</v>
      </c>
      <c r="F41" s="438">
        <v>1832670</v>
      </c>
      <c r="G41" s="434">
        <v>2082212</v>
      </c>
    </row>
    <row r="42" spans="1:7" ht="15.75" thickBot="1" x14ac:dyDescent="0.3">
      <c r="A42" s="279">
        <v>32</v>
      </c>
      <c r="B42" s="275" t="s">
        <v>651</v>
      </c>
      <c r="C42" s="284"/>
      <c r="D42" s="461">
        <v>3790554</v>
      </c>
      <c r="E42" s="462">
        <v>0</v>
      </c>
      <c r="F42" s="462">
        <v>0</v>
      </c>
      <c r="G42" s="463">
        <v>189528</v>
      </c>
    </row>
    <row r="43" spans="1:7" ht="15.75" thickBot="1" x14ac:dyDescent="0.3">
      <c r="A43" s="281">
        <v>33</v>
      </c>
      <c r="B43" s="282" t="s">
        <v>110</v>
      </c>
      <c r="C43" s="283"/>
      <c r="D43" s="444"/>
      <c r="E43" s="445"/>
      <c r="F43" s="445"/>
      <c r="G43" s="447">
        <v>8232911</v>
      </c>
    </row>
    <row r="44" spans="1:7" ht="15.75" thickBot="1" x14ac:dyDescent="0.3">
      <c r="A44" s="281">
        <v>34</v>
      </c>
      <c r="B44" s="289" t="s">
        <v>652</v>
      </c>
      <c r="C44" s="283"/>
      <c r="D44" s="444"/>
      <c r="E44" s="445"/>
      <c r="F44" s="445"/>
      <c r="G44" s="464">
        <v>1.4854002902977663</v>
      </c>
    </row>
  </sheetData>
  <sheetProtection sheet="1" objects="1" scenarios="1"/>
  <mergeCells count="5">
    <mergeCell ref="G6:G7"/>
    <mergeCell ref="A23:G23"/>
    <mergeCell ref="A5:B5"/>
    <mergeCell ref="A6:B7"/>
    <mergeCell ref="C6:F6"/>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8A86F-BD59-443D-81C0-22D9995F7BB2}">
  <dimension ref="A1:J15"/>
  <sheetViews>
    <sheetView showGridLines="0" showZeros="0" workbookViewId="0">
      <selection activeCell="B15" sqref="B15"/>
    </sheetView>
  </sheetViews>
  <sheetFormatPr defaultRowHeight="15" x14ac:dyDescent="0.25"/>
  <cols>
    <col min="1" max="1" width="5.7109375" customWidth="1"/>
    <col min="2" max="2" width="47.140625" customWidth="1"/>
    <col min="3" max="7" width="17.7109375" customWidth="1"/>
    <col min="8" max="8" width="19.42578125" customWidth="1"/>
    <col min="9" max="10" width="17.7109375" customWidth="1"/>
  </cols>
  <sheetData>
    <row r="1" spans="1:10" ht="26.25" x14ac:dyDescent="0.25">
      <c r="A1" s="156"/>
      <c r="B1" s="157" t="s">
        <v>401</v>
      </c>
      <c r="C1" s="158"/>
      <c r="D1" s="159"/>
      <c r="E1" s="159"/>
      <c r="F1" s="159"/>
      <c r="G1" s="159"/>
      <c r="H1" s="159"/>
      <c r="I1" s="159"/>
      <c r="J1" s="159"/>
    </row>
    <row r="2" spans="1:10" ht="15.75" x14ac:dyDescent="0.25">
      <c r="A2" s="156"/>
      <c r="B2" s="160"/>
      <c r="C2" s="161"/>
      <c r="D2" s="161"/>
      <c r="E2" s="161"/>
      <c r="F2" s="161"/>
      <c r="G2" s="161"/>
      <c r="H2" s="161"/>
      <c r="I2" s="161"/>
      <c r="J2" s="156"/>
    </row>
    <row r="3" spans="1:10" ht="15.75" x14ac:dyDescent="0.25">
      <c r="A3" s="156"/>
      <c r="B3" s="160"/>
      <c r="C3" s="161"/>
      <c r="D3" s="161"/>
      <c r="E3" s="161"/>
      <c r="F3" s="161"/>
      <c r="G3" s="161"/>
      <c r="H3" s="161"/>
      <c r="I3" s="161"/>
      <c r="J3" s="156"/>
    </row>
    <row r="4" spans="1:10" x14ac:dyDescent="0.25">
      <c r="A4" s="156"/>
      <c r="B4" s="162"/>
      <c r="C4" s="647" t="s">
        <v>402</v>
      </c>
      <c r="D4" s="648"/>
      <c r="E4" s="649" t="s">
        <v>403</v>
      </c>
      <c r="F4" s="650"/>
      <c r="G4" s="647" t="s">
        <v>404</v>
      </c>
      <c r="H4" s="648"/>
      <c r="I4" s="649" t="s">
        <v>405</v>
      </c>
      <c r="J4" s="650"/>
    </row>
    <row r="5" spans="1:10" ht="90" x14ac:dyDescent="0.25">
      <c r="A5" s="156"/>
      <c r="B5" s="163"/>
      <c r="C5" s="164"/>
      <c r="D5" s="165" t="s">
        <v>406</v>
      </c>
      <c r="E5" s="164"/>
      <c r="F5" s="165" t="s">
        <v>406</v>
      </c>
      <c r="G5" s="164"/>
      <c r="H5" s="165" t="s">
        <v>407</v>
      </c>
      <c r="I5" s="166"/>
      <c r="J5" s="165" t="s">
        <v>407</v>
      </c>
    </row>
    <row r="6" spans="1:10" x14ac:dyDescent="0.25">
      <c r="A6" s="156"/>
      <c r="B6" s="167"/>
      <c r="C6" s="168" t="s">
        <v>328</v>
      </c>
      <c r="D6" s="168" t="s">
        <v>332</v>
      </c>
      <c r="E6" s="168" t="s">
        <v>334</v>
      </c>
      <c r="F6" s="168" t="s">
        <v>336</v>
      </c>
      <c r="G6" s="168" t="s">
        <v>338</v>
      </c>
      <c r="H6" s="168" t="s">
        <v>342</v>
      </c>
      <c r="I6" s="168" t="s">
        <v>344</v>
      </c>
      <c r="J6" s="168" t="s">
        <v>346</v>
      </c>
    </row>
    <row r="7" spans="1:10" x14ac:dyDescent="0.25">
      <c r="A7" s="169" t="s">
        <v>328</v>
      </c>
      <c r="B7" s="170" t="s">
        <v>408</v>
      </c>
      <c r="C7" s="59"/>
      <c r="D7" s="59"/>
      <c r="E7" s="171"/>
      <c r="F7" s="171"/>
      <c r="G7" s="59">
        <v>13951948</v>
      </c>
      <c r="H7" s="59">
        <v>4470618</v>
      </c>
      <c r="I7" s="172"/>
      <c r="J7" s="171"/>
    </row>
    <row r="8" spans="1:10" x14ac:dyDescent="0.25">
      <c r="A8" s="168" t="s">
        <v>332</v>
      </c>
      <c r="B8" s="173" t="s">
        <v>409</v>
      </c>
      <c r="C8" s="59"/>
      <c r="D8" s="59"/>
      <c r="E8" s="59"/>
      <c r="F8" s="59"/>
      <c r="G8" s="59">
        <v>381481</v>
      </c>
      <c r="H8" s="59">
        <v>0</v>
      </c>
      <c r="I8" s="174">
        <v>0</v>
      </c>
      <c r="J8" s="59">
        <v>0</v>
      </c>
    </row>
    <row r="9" spans="1:10" x14ac:dyDescent="0.25">
      <c r="A9" s="168" t="s">
        <v>334</v>
      </c>
      <c r="B9" s="173" t="s">
        <v>345</v>
      </c>
      <c r="C9" s="59"/>
      <c r="D9" s="59"/>
      <c r="E9" s="59"/>
      <c r="F9" s="59"/>
      <c r="G9" s="59">
        <v>3175426</v>
      </c>
      <c r="H9" s="59">
        <v>3037951</v>
      </c>
      <c r="I9" s="59">
        <v>3175426</v>
      </c>
      <c r="J9" s="59">
        <v>3037951</v>
      </c>
    </row>
    <row r="10" spans="1:10" ht="30" x14ac:dyDescent="0.25">
      <c r="A10" s="168" t="s">
        <v>336</v>
      </c>
      <c r="B10" s="175" t="s">
        <v>410</v>
      </c>
      <c r="C10" s="59"/>
      <c r="D10" s="59"/>
      <c r="E10" s="59"/>
      <c r="F10" s="59"/>
      <c r="G10" s="59">
        <v>3017426</v>
      </c>
      <c r="H10" s="59">
        <v>2879952</v>
      </c>
      <c r="I10" s="59">
        <v>3017426</v>
      </c>
      <c r="J10" s="59">
        <v>2879952</v>
      </c>
    </row>
    <row r="11" spans="1:10" x14ac:dyDescent="0.25">
      <c r="A11" s="168" t="s">
        <v>338</v>
      </c>
      <c r="B11" s="176" t="s">
        <v>411</v>
      </c>
      <c r="C11" s="59"/>
      <c r="D11" s="59"/>
      <c r="E11" s="59"/>
      <c r="F11" s="59"/>
      <c r="G11" s="59">
        <v>0</v>
      </c>
      <c r="H11" s="59">
        <v>0</v>
      </c>
      <c r="I11" s="59">
        <v>0</v>
      </c>
      <c r="J11" s="59">
        <v>0</v>
      </c>
    </row>
    <row r="12" spans="1:10" ht="30" x14ac:dyDescent="0.25">
      <c r="A12" s="168" t="s">
        <v>340</v>
      </c>
      <c r="B12" s="175" t="s">
        <v>412</v>
      </c>
      <c r="C12" s="59"/>
      <c r="D12" s="59"/>
      <c r="E12" s="59"/>
      <c r="F12" s="59"/>
      <c r="G12" s="59">
        <v>158000</v>
      </c>
      <c r="H12" s="59">
        <v>158000</v>
      </c>
      <c r="I12" s="59">
        <v>158000</v>
      </c>
      <c r="J12" s="59">
        <v>158000</v>
      </c>
    </row>
    <row r="13" spans="1:10" x14ac:dyDescent="0.25">
      <c r="A13" s="168" t="s">
        <v>342</v>
      </c>
      <c r="B13" s="175" t="s">
        <v>413</v>
      </c>
      <c r="C13" s="59"/>
      <c r="D13" s="59"/>
      <c r="E13" s="59"/>
      <c r="F13" s="59"/>
      <c r="G13" s="59">
        <v>0</v>
      </c>
      <c r="H13" s="59">
        <v>0</v>
      </c>
      <c r="I13" s="59">
        <v>0</v>
      </c>
      <c r="J13" s="59">
        <v>0</v>
      </c>
    </row>
    <row r="14" spans="1:10" x14ac:dyDescent="0.25">
      <c r="A14" s="168" t="s">
        <v>344</v>
      </c>
      <c r="B14" s="175" t="s">
        <v>414</v>
      </c>
      <c r="C14" s="59"/>
      <c r="D14" s="59"/>
      <c r="E14" s="59"/>
      <c r="F14" s="59"/>
      <c r="G14" s="59">
        <v>0</v>
      </c>
      <c r="H14" s="59">
        <v>0</v>
      </c>
      <c r="I14" s="59">
        <v>0</v>
      </c>
      <c r="J14" s="59">
        <v>0</v>
      </c>
    </row>
    <row r="15" spans="1:10" x14ac:dyDescent="0.25">
      <c r="A15" s="168" t="s">
        <v>348</v>
      </c>
      <c r="B15" s="173" t="s">
        <v>415</v>
      </c>
      <c r="C15" s="59"/>
      <c r="D15" s="59"/>
      <c r="E15" s="177"/>
      <c r="F15" s="177"/>
      <c r="G15" s="59">
        <v>10395041</v>
      </c>
      <c r="H15" s="59">
        <v>1432667</v>
      </c>
      <c r="I15" s="178"/>
      <c r="J15" s="177"/>
    </row>
  </sheetData>
  <sheetProtection sheet="1" objects="1" scenarios="1"/>
  <mergeCells count="4">
    <mergeCell ref="C4:D4"/>
    <mergeCell ref="E4:F4"/>
    <mergeCell ref="G4:H4"/>
    <mergeCell ref="I4:J4"/>
  </mergeCells>
  <conditionalFormatting sqref="C7:J15">
    <cfRule type="cellIs" dxfId="3" priority="1" stopIfTrue="1" operator="lessThan">
      <formula>0</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FAF37-AEDB-4965-A6BB-F515D7CE446F}">
  <dimension ref="A1:F22"/>
  <sheetViews>
    <sheetView showGridLines="0" workbookViewId="0">
      <selection activeCell="B15" sqref="B15"/>
    </sheetView>
  </sheetViews>
  <sheetFormatPr defaultRowHeight="15" x14ac:dyDescent="0.25"/>
  <cols>
    <col min="1" max="1" width="5.7109375" style="156" customWidth="1"/>
    <col min="2" max="2" width="72" style="156" customWidth="1"/>
    <col min="3" max="6" width="17.7109375" style="156" customWidth="1"/>
  </cols>
  <sheetData>
    <row r="1" spans="1:6" ht="18.75" x14ac:dyDescent="0.25">
      <c r="A1" s="192"/>
      <c r="B1" s="157" t="s">
        <v>420</v>
      </c>
      <c r="C1" s="186"/>
      <c r="D1" s="186"/>
      <c r="E1" s="186"/>
      <c r="F1" s="186"/>
    </row>
    <row r="2" spans="1:6" ht="18.75" x14ac:dyDescent="0.25">
      <c r="A2" s="192"/>
      <c r="B2" s="179"/>
      <c r="C2" s="186"/>
      <c r="D2" s="186"/>
      <c r="E2" s="186"/>
      <c r="F2" s="186"/>
    </row>
    <row r="3" spans="1:6" ht="15.75" x14ac:dyDescent="0.25">
      <c r="A3" s="160"/>
      <c r="B3" s="160"/>
      <c r="C3" s="161"/>
      <c r="D3" s="161"/>
      <c r="E3" s="161"/>
      <c r="F3" s="161"/>
    </row>
    <row r="4" spans="1:6" x14ac:dyDescent="0.25">
      <c r="A4" s="193"/>
      <c r="B4" s="194"/>
      <c r="C4" s="647" t="s">
        <v>421</v>
      </c>
      <c r="D4" s="648"/>
      <c r="E4" s="653" t="s">
        <v>422</v>
      </c>
      <c r="F4" s="654"/>
    </row>
    <row r="5" spans="1:6" x14ac:dyDescent="0.25">
      <c r="A5" s="193"/>
      <c r="B5" s="194"/>
      <c r="C5" s="651"/>
      <c r="D5" s="652"/>
      <c r="E5" s="647" t="s">
        <v>423</v>
      </c>
      <c r="F5" s="648"/>
    </row>
    <row r="6" spans="1:6" ht="90" x14ac:dyDescent="0.25">
      <c r="A6" s="163"/>
      <c r="B6" s="195"/>
      <c r="C6" s="196"/>
      <c r="D6" s="165" t="s">
        <v>406</v>
      </c>
      <c r="E6" s="197"/>
      <c r="F6" s="165" t="s">
        <v>407</v>
      </c>
    </row>
    <row r="7" spans="1:6" x14ac:dyDescent="0.25">
      <c r="A7" s="163"/>
      <c r="B7" s="195"/>
      <c r="C7" s="168" t="s">
        <v>328</v>
      </c>
      <c r="D7" s="168" t="s">
        <v>332</v>
      </c>
      <c r="E7" s="168" t="s">
        <v>334</v>
      </c>
      <c r="F7" s="168" t="s">
        <v>338</v>
      </c>
    </row>
    <row r="8" spans="1:6" x14ac:dyDescent="0.25">
      <c r="A8" s="169" t="s">
        <v>349</v>
      </c>
      <c r="B8" s="198" t="s">
        <v>424</v>
      </c>
      <c r="C8" s="59"/>
      <c r="D8" s="59"/>
      <c r="E8" s="59"/>
      <c r="F8" s="59"/>
    </row>
    <row r="9" spans="1:6" x14ac:dyDescent="0.25">
      <c r="A9" s="168" t="s">
        <v>350</v>
      </c>
      <c r="B9" s="199" t="s">
        <v>425</v>
      </c>
      <c r="C9" s="59"/>
      <c r="D9" s="59"/>
      <c r="E9" s="59"/>
      <c r="F9" s="59"/>
    </row>
    <row r="10" spans="1:6" x14ac:dyDescent="0.25">
      <c r="A10" s="168" t="s">
        <v>351</v>
      </c>
      <c r="B10" s="199" t="s">
        <v>409</v>
      </c>
      <c r="C10" s="59"/>
      <c r="D10" s="59"/>
      <c r="E10" s="59"/>
      <c r="F10" s="59"/>
    </row>
    <row r="11" spans="1:6" x14ac:dyDescent="0.25">
      <c r="A11" s="168" t="s">
        <v>353</v>
      </c>
      <c r="B11" s="199" t="s">
        <v>345</v>
      </c>
      <c r="C11" s="59"/>
      <c r="D11" s="59"/>
      <c r="E11" s="59"/>
      <c r="F11" s="59"/>
    </row>
    <row r="12" spans="1:6" ht="30" x14ac:dyDescent="0.25">
      <c r="A12" s="168" t="s">
        <v>354</v>
      </c>
      <c r="B12" s="200" t="s">
        <v>410</v>
      </c>
      <c r="C12" s="59"/>
      <c r="D12" s="59"/>
      <c r="E12" s="59"/>
      <c r="F12" s="59"/>
    </row>
    <row r="13" spans="1:6" x14ac:dyDescent="0.25">
      <c r="A13" s="168" t="s">
        <v>355</v>
      </c>
      <c r="B13" s="201" t="s">
        <v>411</v>
      </c>
      <c r="C13" s="59"/>
      <c r="D13" s="59"/>
      <c r="E13" s="59"/>
      <c r="F13" s="59"/>
    </row>
    <row r="14" spans="1:6" x14ac:dyDescent="0.25">
      <c r="A14" s="168" t="s">
        <v>356</v>
      </c>
      <c r="B14" s="200" t="s">
        <v>412</v>
      </c>
      <c r="C14" s="59"/>
      <c r="D14" s="59"/>
      <c r="E14" s="59"/>
      <c r="F14" s="59"/>
    </row>
    <row r="15" spans="1:6" x14ac:dyDescent="0.25">
      <c r="A15" s="168" t="s">
        <v>357</v>
      </c>
      <c r="B15" s="200" t="s">
        <v>413</v>
      </c>
      <c r="C15" s="59"/>
      <c r="D15" s="59"/>
      <c r="E15" s="59"/>
      <c r="F15" s="59"/>
    </row>
    <row r="16" spans="1:6" x14ac:dyDescent="0.25">
      <c r="A16" s="168" t="s">
        <v>358</v>
      </c>
      <c r="B16" s="200" t="s">
        <v>414</v>
      </c>
      <c r="C16" s="59"/>
      <c r="D16" s="59"/>
      <c r="E16" s="59"/>
      <c r="F16" s="59"/>
    </row>
    <row r="17" spans="1:6" x14ac:dyDescent="0.25">
      <c r="A17" s="168" t="s">
        <v>359</v>
      </c>
      <c r="B17" s="199" t="s">
        <v>426</v>
      </c>
      <c r="C17" s="59"/>
      <c r="D17" s="59"/>
      <c r="E17" s="59"/>
      <c r="F17" s="59"/>
    </row>
    <row r="18" spans="1:6" x14ac:dyDescent="0.25">
      <c r="A18" s="168" t="s">
        <v>427</v>
      </c>
      <c r="B18" s="199" t="s">
        <v>428</v>
      </c>
      <c r="C18" s="59"/>
      <c r="D18" s="59"/>
      <c r="E18" s="59"/>
      <c r="F18" s="59"/>
    </row>
    <row r="19" spans="1:6" ht="30" x14ac:dyDescent="0.25">
      <c r="A19" s="169" t="s">
        <v>429</v>
      </c>
      <c r="B19" s="198" t="s">
        <v>430</v>
      </c>
      <c r="C19" s="59"/>
      <c r="D19" s="59"/>
      <c r="E19" s="59"/>
      <c r="F19" s="59"/>
    </row>
    <row r="20" spans="1:6" ht="45" x14ac:dyDescent="0.25">
      <c r="A20" s="169">
        <v>241</v>
      </c>
      <c r="B20" s="198" t="s">
        <v>431</v>
      </c>
      <c r="C20" s="171"/>
      <c r="D20" s="171"/>
      <c r="E20" s="59"/>
      <c r="F20" s="59"/>
    </row>
    <row r="21" spans="1:6" ht="30" x14ac:dyDescent="0.25">
      <c r="A21" s="169">
        <v>250</v>
      </c>
      <c r="B21" s="184" t="s">
        <v>432</v>
      </c>
      <c r="C21" s="59">
        <v>0</v>
      </c>
      <c r="D21" s="59"/>
      <c r="E21" s="171"/>
      <c r="F21" s="171"/>
    </row>
    <row r="22" spans="1:6" x14ac:dyDescent="0.25">
      <c r="B22" s="191"/>
    </row>
  </sheetData>
  <sheetProtection sheet="1" objects="1" scenarios="1"/>
  <mergeCells count="3">
    <mergeCell ref="C4:D5"/>
    <mergeCell ref="E4:F4"/>
    <mergeCell ref="E5:F5"/>
  </mergeCells>
  <conditionalFormatting sqref="C4:C17 D7:D17 E6:E17 D4:E5 C21:E21 E20 C18:E19 F7:F21 C1:F2">
    <cfRule type="cellIs" dxfId="2" priority="2" stopIfTrue="1" operator="lessThan">
      <formula>0</formula>
    </cfRule>
  </conditionalFormatting>
  <conditionalFormatting sqref="C20:D20">
    <cfRule type="cellIs" dxfId="1" priority="1" stopIfTrue="1" operator="lessThan">
      <formula>0</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B9E29-13D1-4D8A-B32D-527CDC1ED160}">
  <dimension ref="A1:D9"/>
  <sheetViews>
    <sheetView showGridLines="0" workbookViewId="0">
      <selection activeCell="B15" sqref="B15"/>
    </sheetView>
  </sheetViews>
  <sheetFormatPr defaultRowHeight="15" x14ac:dyDescent="0.25"/>
  <cols>
    <col min="1" max="1" width="5.7109375" style="156" customWidth="1"/>
    <col min="2" max="2" width="72" style="156" customWidth="1"/>
    <col min="3" max="4" width="17.7109375" style="156" customWidth="1"/>
  </cols>
  <sheetData>
    <row r="1" spans="1:4" ht="26.25" x14ac:dyDescent="0.25">
      <c r="B1" s="179" t="s">
        <v>416</v>
      </c>
      <c r="C1" s="158"/>
      <c r="D1" s="158"/>
    </row>
    <row r="2" spans="1:4" ht="26.25" x14ac:dyDescent="0.25">
      <c r="B2" s="179"/>
      <c r="C2" s="158"/>
      <c r="D2" s="158"/>
    </row>
    <row r="3" spans="1:4" ht="140.25" x14ac:dyDescent="0.25">
      <c r="A3" s="180"/>
      <c r="B3" s="181"/>
      <c r="C3" s="182" t="s">
        <v>417</v>
      </c>
      <c r="D3" s="183" t="s">
        <v>418</v>
      </c>
    </row>
    <row r="4" spans="1:4" ht="15.75" x14ac:dyDescent="0.25">
      <c r="A4" s="180"/>
      <c r="B4" s="181"/>
      <c r="C4" s="168" t="s">
        <v>328</v>
      </c>
      <c r="D4" s="168" t="s">
        <v>332</v>
      </c>
    </row>
    <row r="5" spans="1:4" x14ac:dyDescent="0.25">
      <c r="A5" s="169" t="s">
        <v>328</v>
      </c>
      <c r="B5" s="184" t="s">
        <v>419</v>
      </c>
      <c r="C5" s="185">
        <v>0</v>
      </c>
      <c r="D5" s="185">
        <v>0</v>
      </c>
    </row>
    <row r="6" spans="1:4" x14ac:dyDescent="0.25">
      <c r="A6" s="187"/>
      <c r="B6" s="188"/>
    </row>
    <row r="8" spans="1:4" x14ac:dyDescent="0.25">
      <c r="A8" s="189"/>
      <c r="B8" s="190"/>
      <c r="C8" s="190"/>
      <c r="D8" s="190"/>
    </row>
    <row r="9" spans="1:4" x14ac:dyDescent="0.25">
      <c r="B9" s="191"/>
    </row>
  </sheetData>
  <sheetProtection sheet="1" objects="1" scenarios="1"/>
  <conditionalFormatting sqref="C1:D5">
    <cfRule type="cellIs" dxfId="0" priority="1" stopIfTrue="1" operator="lessThan">
      <formula>0</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F200D-9466-495B-8F88-DA7426725776}">
  <dimension ref="A2:H28"/>
  <sheetViews>
    <sheetView workbookViewId="0">
      <selection activeCell="B6" sqref="B6:C15"/>
    </sheetView>
  </sheetViews>
  <sheetFormatPr defaultRowHeight="15" x14ac:dyDescent="0.25"/>
  <cols>
    <col min="4" max="4" width="54" customWidth="1"/>
    <col min="5" max="8" width="19.7109375" customWidth="1"/>
  </cols>
  <sheetData>
    <row r="2" spans="1:8" x14ac:dyDescent="0.25">
      <c r="B2" s="52" t="s">
        <v>765</v>
      </c>
      <c r="E2" s="361" t="s">
        <v>766</v>
      </c>
      <c r="F2" s="361" t="s">
        <v>767</v>
      </c>
      <c r="H2" s="361" t="s">
        <v>768</v>
      </c>
    </row>
    <row r="4" spans="1:8" x14ac:dyDescent="0.25">
      <c r="E4" s="357" t="s">
        <v>2</v>
      </c>
      <c r="F4" s="357" t="s">
        <v>3</v>
      </c>
      <c r="G4" s="357" t="s">
        <v>4</v>
      </c>
      <c r="H4" s="357" t="s">
        <v>5</v>
      </c>
    </row>
    <row r="5" spans="1:8" ht="45" x14ac:dyDescent="0.25">
      <c r="B5" s="655"/>
      <c r="C5" s="655"/>
      <c r="D5" s="655"/>
      <c r="E5" s="352" t="s">
        <v>769</v>
      </c>
      <c r="F5" s="352" t="s">
        <v>770</v>
      </c>
      <c r="G5" s="352" t="s">
        <v>771</v>
      </c>
      <c r="H5" s="352" t="s">
        <v>772</v>
      </c>
    </row>
    <row r="6" spans="1:8" x14ac:dyDescent="0.25">
      <c r="A6" s="357">
        <v>1</v>
      </c>
      <c r="B6" s="656" t="s">
        <v>773</v>
      </c>
      <c r="C6" s="657"/>
      <c r="D6" s="246" t="s">
        <v>774</v>
      </c>
      <c r="E6" s="362">
        <v>12</v>
      </c>
      <c r="F6" s="362">
        <v>2</v>
      </c>
      <c r="G6" s="362"/>
      <c r="H6" s="362">
        <v>10</v>
      </c>
    </row>
    <row r="7" spans="1:8" x14ac:dyDescent="0.25">
      <c r="A7" s="357">
        <v>2</v>
      </c>
      <c r="B7" s="658"/>
      <c r="C7" s="569"/>
      <c r="D7" s="246" t="s">
        <v>775</v>
      </c>
      <c r="E7" s="362">
        <v>2820</v>
      </c>
      <c r="F7" s="362">
        <v>8660</v>
      </c>
      <c r="G7" s="362">
        <v>0</v>
      </c>
      <c r="H7" s="362">
        <v>10685</v>
      </c>
    </row>
    <row r="8" spans="1:8" x14ac:dyDescent="0.25">
      <c r="A8" s="357">
        <v>3</v>
      </c>
      <c r="B8" s="658"/>
      <c r="C8" s="569"/>
      <c r="D8" s="363" t="s">
        <v>776</v>
      </c>
      <c r="E8" s="362">
        <v>2820</v>
      </c>
      <c r="F8" s="362">
        <v>8660</v>
      </c>
      <c r="G8" s="362">
        <v>0</v>
      </c>
      <c r="H8" s="362">
        <v>10685</v>
      </c>
    </row>
    <row r="9" spans="1:8" x14ac:dyDescent="0.25">
      <c r="A9" s="357">
        <v>4</v>
      </c>
      <c r="B9" s="658"/>
      <c r="C9" s="569"/>
      <c r="D9" s="363" t="s">
        <v>777</v>
      </c>
      <c r="E9" s="364"/>
      <c r="F9" s="364"/>
      <c r="G9" s="364"/>
      <c r="H9" s="364"/>
    </row>
    <row r="10" spans="1:8" x14ac:dyDescent="0.25">
      <c r="A10" s="357" t="s">
        <v>778</v>
      </c>
      <c r="B10" s="658"/>
      <c r="C10" s="569"/>
      <c r="D10" s="365" t="s">
        <v>779</v>
      </c>
      <c r="E10" s="362">
        <v>0</v>
      </c>
      <c r="F10" s="362">
        <v>0</v>
      </c>
      <c r="G10" s="362">
        <v>0</v>
      </c>
      <c r="H10" s="362">
        <v>0</v>
      </c>
    </row>
    <row r="11" spans="1:8" ht="30" x14ac:dyDescent="0.25">
      <c r="A11" s="357">
        <v>5</v>
      </c>
      <c r="B11" s="658"/>
      <c r="C11" s="569"/>
      <c r="D11" s="365" t="s">
        <v>780</v>
      </c>
      <c r="E11" s="362">
        <v>0</v>
      </c>
      <c r="F11" s="362">
        <v>0</v>
      </c>
      <c r="G11" s="362">
        <v>0</v>
      </c>
      <c r="H11" s="362">
        <v>0</v>
      </c>
    </row>
    <row r="12" spans="1:8" x14ac:dyDescent="0.25">
      <c r="A12" s="357" t="s">
        <v>781</v>
      </c>
      <c r="B12" s="658"/>
      <c r="C12" s="569"/>
      <c r="D12" s="363" t="s">
        <v>782</v>
      </c>
      <c r="E12" s="362">
        <v>0</v>
      </c>
      <c r="F12" s="362">
        <v>0</v>
      </c>
      <c r="G12" s="362">
        <v>0</v>
      </c>
      <c r="H12" s="362">
        <v>0</v>
      </c>
    </row>
    <row r="13" spans="1:8" x14ac:dyDescent="0.25">
      <c r="A13" s="357">
        <v>6</v>
      </c>
      <c r="B13" s="658"/>
      <c r="C13" s="569"/>
      <c r="D13" s="363" t="s">
        <v>777</v>
      </c>
      <c r="E13" s="364"/>
      <c r="F13" s="364"/>
      <c r="G13" s="364"/>
      <c r="H13" s="364"/>
    </row>
    <row r="14" spans="1:8" x14ac:dyDescent="0.25">
      <c r="A14" s="357">
        <v>7</v>
      </c>
      <c r="B14" s="658"/>
      <c r="C14" s="569"/>
      <c r="D14" s="363" t="s">
        <v>783</v>
      </c>
      <c r="E14" s="362">
        <v>0</v>
      </c>
      <c r="F14" s="362">
        <v>0</v>
      </c>
      <c r="G14" s="362">
        <v>0</v>
      </c>
      <c r="H14" s="362">
        <v>0</v>
      </c>
    </row>
    <row r="15" spans="1:8" x14ac:dyDescent="0.25">
      <c r="A15" s="357">
        <v>8</v>
      </c>
      <c r="B15" s="659"/>
      <c r="C15" s="571"/>
      <c r="D15" s="363" t="s">
        <v>777</v>
      </c>
      <c r="E15" s="364"/>
      <c r="F15" s="364"/>
      <c r="G15" s="364"/>
      <c r="H15" s="364"/>
    </row>
    <row r="16" spans="1:8" x14ac:dyDescent="0.25">
      <c r="A16" s="357">
        <v>9</v>
      </c>
      <c r="B16" s="660" t="s">
        <v>784</v>
      </c>
      <c r="C16" s="660"/>
      <c r="D16" s="246" t="s">
        <v>774</v>
      </c>
      <c r="E16" s="362"/>
      <c r="F16" s="362"/>
      <c r="G16" s="362"/>
      <c r="H16" s="362"/>
    </row>
    <row r="17" spans="1:8" x14ac:dyDescent="0.25">
      <c r="A17" s="357">
        <v>10</v>
      </c>
      <c r="B17" s="660"/>
      <c r="C17" s="660"/>
      <c r="D17" s="246" t="s">
        <v>785</v>
      </c>
      <c r="E17" s="362">
        <v>0</v>
      </c>
      <c r="F17" s="362">
        <v>0</v>
      </c>
      <c r="G17" s="362">
        <v>0</v>
      </c>
      <c r="H17" s="362">
        <v>0</v>
      </c>
    </row>
    <row r="18" spans="1:8" x14ac:dyDescent="0.25">
      <c r="A18" s="357">
        <v>11</v>
      </c>
      <c r="B18" s="660"/>
      <c r="C18" s="660"/>
      <c r="D18" s="363" t="s">
        <v>776</v>
      </c>
      <c r="E18" s="362">
        <v>0</v>
      </c>
      <c r="F18" s="362">
        <v>0</v>
      </c>
      <c r="G18" s="362">
        <v>0</v>
      </c>
      <c r="H18" s="362">
        <v>0</v>
      </c>
    </row>
    <row r="19" spans="1:8" x14ac:dyDescent="0.25">
      <c r="A19" s="357">
        <v>12</v>
      </c>
      <c r="B19" s="660"/>
      <c r="C19" s="660"/>
      <c r="D19" s="366" t="s">
        <v>786</v>
      </c>
      <c r="E19" s="362">
        <v>0</v>
      </c>
      <c r="F19" s="362">
        <v>0</v>
      </c>
      <c r="G19" s="362">
        <v>0</v>
      </c>
      <c r="H19" s="362">
        <v>0</v>
      </c>
    </row>
    <row r="20" spans="1:8" x14ac:dyDescent="0.25">
      <c r="A20" s="357" t="s">
        <v>787</v>
      </c>
      <c r="B20" s="660"/>
      <c r="C20" s="660"/>
      <c r="D20" s="365" t="s">
        <v>779</v>
      </c>
      <c r="E20" s="362">
        <v>0</v>
      </c>
      <c r="F20" s="362">
        <v>0</v>
      </c>
      <c r="G20" s="362">
        <v>0</v>
      </c>
      <c r="H20" s="362">
        <v>0</v>
      </c>
    </row>
    <row r="21" spans="1:8" x14ac:dyDescent="0.25">
      <c r="A21" s="357" t="s">
        <v>788</v>
      </c>
      <c r="B21" s="660"/>
      <c r="C21" s="660"/>
      <c r="D21" s="366" t="s">
        <v>786</v>
      </c>
      <c r="E21" s="362">
        <v>0</v>
      </c>
      <c r="F21" s="362">
        <v>0</v>
      </c>
      <c r="G21" s="362">
        <v>0</v>
      </c>
      <c r="H21" s="362">
        <v>0</v>
      </c>
    </row>
    <row r="22" spans="1:8" ht="30" x14ac:dyDescent="0.25">
      <c r="A22" s="357" t="s">
        <v>789</v>
      </c>
      <c r="B22" s="660"/>
      <c r="C22" s="660"/>
      <c r="D22" s="365" t="s">
        <v>780</v>
      </c>
      <c r="E22" s="362">
        <v>0</v>
      </c>
      <c r="F22" s="362">
        <v>0</v>
      </c>
      <c r="G22" s="362">
        <v>0</v>
      </c>
      <c r="H22" s="362">
        <v>0</v>
      </c>
    </row>
    <row r="23" spans="1:8" x14ac:dyDescent="0.25">
      <c r="A23" s="357" t="s">
        <v>790</v>
      </c>
      <c r="B23" s="660"/>
      <c r="C23" s="660"/>
      <c r="D23" s="366" t="s">
        <v>786</v>
      </c>
      <c r="E23" s="362">
        <v>0</v>
      </c>
      <c r="F23" s="362">
        <v>0</v>
      </c>
      <c r="G23" s="362">
        <v>0</v>
      </c>
      <c r="H23" s="362">
        <v>0</v>
      </c>
    </row>
    <row r="24" spans="1:8" x14ac:dyDescent="0.25">
      <c r="A24" s="357" t="s">
        <v>791</v>
      </c>
      <c r="B24" s="660"/>
      <c r="C24" s="660"/>
      <c r="D24" s="363" t="s">
        <v>782</v>
      </c>
      <c r="E24" s="362">
        <v>0</v>
      </c>
      <c r="F24" s="362">
        <v>0</v>
      </c>
      <c r="G24" s="362">
        <v>0</v>
      </c>
      <c r="H24" s="362">
        <v>0</v>
      </c>
    </row>
    <row r="25" spans="1:8" x14ac:dyDescent="0.25">
      <c r="A25" s="357" t="s">
        <v>792</v>
      </c>
      <c r="B25" s="660"/>
      <c r="C25" s="660"/>
      <c r="D25" s="366" t="s">
        <v>786</v>
      </c>
      <c r="E25" s="362">
        <v>0</v>
      </c>
      <c r="F25" s="362">
        <v>0</v>
      </c>
      <c r="G25" s="362">
        <v>0</v>
      </c>
      <c r="H25" s="362">
        <v>0</v>
      </c>
    </row>
    <row r="26" spans="1:8" x14ac:dyDescent="0.25">
      <c r="A26" s="357">
        <v>15</v>
      </c>
      <c r="B26" s="660"/>
      <c r="C26" s="660"/>
      <c r="D26" s="363" t="s">
        <v>783</v>
      </c>
      <c r="E26" s="362">
        <v>0</v>
      </c>
      <c r="F26" s="362">
        <v>0</v>
      </c>
      <c r="G26" s="362">
        <v>0</v>
      </c>
      <c r="H26" s="362">
        <v>0</v>
      </c>
    </row>
    <row r="27" spans="1:8" x14ac:dyDescent="0.25">
      <c r="A27" s="357">
        <v>16</v>
      </c>
      <c r="B27" s="660"/>
      <c r="C27" s="660"/>
      <c r="D27" s="366" t="s">
        <v>786</v>
      </c>
      <c r="E27" s="362">
        <v>0</v>
      </c>
      <c r="F27" s="362">
        <v>0</v>
      </c>
      <c r="G27" s="362">
        <v>0</v>
      </c>
      <c r="H27" s="362">
        <v>0</v>
      </c>
    </row>
    <row r="28" spans="1:8" x14ac:dyDescent="0.25">
      <c r="A28" s="357">
        <v>17</v>
      </c>
      <c r="B28" s="655" t="s">
        <v>793</v>
      </c>
      <c r="C28" s="655"/>
      <c r="D28" s="655"/>
      <c r="E28" s="367">
        <v>2820</v>
      </c>
      <c r="F28" s="367">
        <v>8660</v>
      </c>
      <c r="G28" s="367">
        <v>0</v>
      </c>
      <c r="H28" s="367">
        <v>10360</v>
      </c>
    </row>
  </sheetData>
  <sheetProtection sheet="1" objects="1" scenarios="1"/>
  <mergeCells count="4">
    <mergeCell ref="B5:D5"/>
    <mergeCell ref="B6:C15"/>
    <mergeCell ref="B16:C27"/>
    <mergeCell ref="B28:D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10439-6766-49F4-B334-2B5F2761C80E}">
  <dimension ref="A3:C132"/>
  <sheetViews>
    <sheetView showGridLines="0" showZeros="0" workbookViewId="0">
      <selection activeCell="B15" sqref="B15"/>
    </sheetView>
  </sheetViews>
  <sheetFormatPr defaultRowHeight="15" x14ac:dyDescent="0.25"/>
  <cols>
    <col min="1" max="1" width="9"/>
    <col min="2" max="2" width="57.7109375" customWidth="1"/>
    <col min="3" max="3" width="20.42578125" customWidth="1"/>
  </cols>
  <sheetData>
    <row r="3" spans="1:3" ht="18.75" x14ac:dyDescent="0.3">
      <c r="A3" s="28" t="s">
        <v>151</v>
      </c>
    </row>
    <row r="4" spans="1:3" ht="18.75" x14ac:dyDescent="0.3">
      <c r="A4" s="28"/>
    </row>
    <row r="5" spans="1:3" ht="18.75" x14ac:dyDescent="0.3">
      <c r="A5" s="28"/>
    </row>
    <row r="6" spans="1:3" x14ac:dyDescent="0.25">
      <c r="C6" s="29" t="s">
        <v>152</v>
      </c>
    </row>
    <row r="7" spans="1:3" x14ac:dyDescent="0.25">
      <c r="A7" s="555" t="s">
        <v>153</v>
      </c>
      <c r="B7" s="556"/>
      <c r="C7" s="556"/>
    </row>
    <row r="8" spans="1:3" x14ac:dyDescent="0.25">
      <c r="A8" s="62">
        <v>1</v>
      </c>
      <c r="B8" s="63" t="s">
        <v>154</v>
      </c>
      <c r="C8" s="324">
        <v>371825</v>
      </c>
    </row>
    <row r="9" spans="1:3" x14ac:dyDescent="0.25">
      <c r="A9" s="62"/>
      <c r="B9" s="63" t="s">
        <v>275</v>
      </c>
      <c r="C9" s="324"/>
    </row>
    <row r="10" spans="1:3" x14ac:dyDescent="0.25">
      <c r="A10" s="62"/>
      <c r="B10" s="63"/>
      <c r="C10" s="324"/>
    </row>
    <row r="11" spans="1:3" x14ac:dyDescent="0.25">
      <c r="A11" s="62"/>
      <c r="B11" s="63"/>
      <c r="C11" s="324"/>
    </row>
    <row r="12" spans="1:3" x14ac:dyDescent="0.25">
      <c r="A12" s="62">
        <v>2</v>
      </c>
      <c r="B12" s="63" t="s">
        <v>155</v>
      </c>
      <c r="C12" s="324">
        <v>1023536</v>
      </c>
    </row>
    <row r="13" spans="1:3" x14ac:dyDescent="0.25">
      <c r="A13" s="62">
        <v>3</v>
      </c>
      <c r="B13" s="63" t="s">
        <v>156</v>
      </c>
      <c r="C13" s="324">
        <v>494468</v>
      </c>
    </row>
    <row r="14" spans="1:3" x14ac:dyDescent="0.25">
      <c r="A14" s="62" t="s">
        <v>157</v>
      </c>
      <c r="B14" s="63" t="s">
        <v>158</v>
      </c>
      <c r="C14" s="324">
        <v>0</v>
      </c>
    </row>
    <row r="15" spans="1:3" ht="36" x14ac:dyDescent="0.25">
      <c r="A15" s="62">
        <v>4</v>
      </c>
      <c r="B15" s="63" t="s">
        <v>159</v>
      </c>
      <c r="C15" s="324">
        <v>0</v>
      </c>
    </row>
    <row r="16" spans="1:3" ht="24" x14ac:dyDescent="0.25">
      <c r="A16" s="62">
        <v>5</v>
      </c>
      <c r="B16" s="63" t="s">
        <v>160</v>
      </c>
      <c r="C16" s="324">
        <v>0</v>
      </c>
    </row>
    <row r="17" spans="1:3" ht="24" x14ac:dyDescent="0.25">
      <c r="A17" s="62" t="s">
        <v>161</v>
      </c>
      <c r="B17" s="63" t="s">
        <v>162</v>
      </c>
      <c r="C17" s="324">
        <v>92826</v>
      </c>
    </row>
    <row r="18" spans="1:3" x14ac:dyDescent="0.25">
      <c r="A18" s="66">
        <v>6</v>
      </c>
      <c r="B18" s="67" t="s">
        <v>163</v>
      </c>
      <c r="C18" s="325">
        <v>1982655</v>
      </c>
    </row>
    <row r="19" spans="1:3" x14ac:dyDescent="0.25">
      <c r="A19" s="542" t="s">
        <v>164</v>
      </c>
      <c r="B19" s="543"/>
      <c r="C19" s="543"/>
    </row>
    <row r="20" spans="1:3" x14ac:dyDescent="0.25">
      <c r="A20" s="62">
        <v>7</v>
      </c>
      <c r="B20" s="70" t="s">
        <v>165</v>
      </c>
      <c r="C20" s="324">
        <v>-3626</v>
      </c>
    </row>
    <row r="21" spans="1:3" ht="24" x14ac:dyDescent="0.25">
      <c r="A21" s="62">
        <v>8</v>
      </c>
      <c r="B21" s="70" t="s">
        <v>166</v>
      </c>
      <c r="C21" s="324">
        <v>0</v>
      </c>
    </row>
    <row r="22" spans="1:3" x14ac:dyDescent="0.25">
      <c r="A22" s="62">
        <v>9</v>
      </c>
      <c r="B22" s="70" t="s">
        <v>54</v>
      </c>
      <c r="C22" s="324"/>
    </row>
    <row r="23" spans="1:3" ht="48" x14ac:dyDescent="0.25">
      <c r="A23" s="62">
        <v>10</v>
      </c>
      <c r="B23" s="70" t="s">
        <v>167</v>
      </c>
      <c r="C23" s="324">
        <v>0</v>
      </c>
    </row>
    <row r="24" spans="1:3" ht="36" x14ac:dyDescent="0.25">
      <c r="A24" s="62">
        <v>11</v>
      </c>
      <c r="B24" s="70" t="s">
        <v>168</v>
      </c>
      <c r="C24" s="324">
        <v>0</v>
      </c>
    </row>
    <row r="25" spans="1:3" x14ac:dyDescent="0.25">
      <c r="A25" s="62">
        <v>12</v>
      </c>
      <c r="B25" s="70" t="s">
        <v>169</v>
      </c>
      <c r="C25" s="324">
        <v>0</v>
      </c>
    </row>
    <row r="26" spans="1:3" ht="24" x14ac:dyDescent="0.25">
      <c r="A26" s="62">
        <v>13</v>
      </c>
      <c r="B26" s="70" t="s">
        <v>170</v>
      </c>
      <c r="C26" s="324">
        <v>0</v>
      </c>
    </row>
    <row r="27" spans="1:3" ht="24" x14ac:dyDescent="0.25">
      <c r="A27" s="62">
        <v>14</v>
      </c>
      <c r="B27" s="70" t="s">
        <v>171</v>
      </c>
      <c r="C27" s="324">
        <v>0</v>
      </c>
    </row>
    <row r="28" spans="1:3" x14ac:dyDescent="0.25">
      <c r="A28" s="62">
        <v>15</v>
      </c>
      <c r="B28" s="70" t="s">
        <v>172</v>
      </c>
      <c r="C28" s="324">
        <v>0</v>
      </c>
    </row>
    <row r="29" spans="1:3" ht="24" x14ac:dyDescent="0.25">
      <c r="A29" s="62">
        <v>16</v>
      </c>
      <c r="B29" s="70" t="s">
        <v>173</v>
      </c>
      <c r="C29" s="324">
        <v>-312</v>
      </c>
    </row>
    <row r="30" spans="1:3" ht="60" x14ac:dyDescent="0.25">
      <c r="A30" s="62">
        <v>17</v>
      </c>
      <c r="B30" s="70" t="s">
        <v>174</v>
      </c>
      <c r="C30" s="64">
        <v>0</v>
      </c>
    </row>
    <row r="31" spans="1:3" ht="60" x14ac:dyDescent="0.25">
      <c r="A31" s="62">
        <v>18</v>
      </c>
      <c r="B31" s="70" t="s">
        <v>175</v>
      </c>
      <c r="C31" s="324">
        <v>-171310</v>
      </c>
    </row>
    <row r="32" spans="1:3" ht="60" x14ac:dyDescent="0.25">
      <c r="A32" s="62">
        <v>19</v>
      </c>
      <c r="B32" s="70" t="s">
        <v>176</v>
      </c>
      <c r="C32" s="324">
        <v>0</v>
      </c>
    </row>
    <row r="33" spans="1:3" x14ac:dyDescent="0.25">
      <c r="A33" s="62">
        <v>20</v>
      </c>
      <c r="B33" s="70" t="s">
        <v>54</v>
      </c>
      <c r="C33" s="324"/>
    </row>
    <row r="34" spans="1:3" ht="36" x14ac:dyDescent="0.25">
      <c r="A34" s="62" t="s">
        <v>177</v>
      </c>
      <c r="B34" s="70" t="s">
        <v>178</v>
      </c>
      <c r="C34" s="324">
        <v>0</v>
      </c>
    </row>
    <row r="35" spans="1:3" ht="24" x14ac:dyDescent="0.25">
      <c r="A35" s="62" t="s">
        <v>179</v>
      </c>
      <c r="B35" s="70" t="s">
        <v>180</v>
      </c>
      <c r="C35" s="324">
        <v>0</v>
      </c>
    </row>
    <row r="36" spans="1:3" x14ac:dyDescent="0.25">
      <c r="A36" s="62" t="s">
        <v>181</v>
      </c>
      <c r="B36" s="65" t="s">
        <v>182</v>
      </c>
      <c r="C36" s="324">
        <v>0</v>
      </c>
    </row>
    <row r="37" spans="1:3" x14ac:dyDescent="0.25">
      <c r="A37" s="62" t="s">
        <v>183</v>
      </c>
      <c r="B37" s="70" t="s">
        <v>184</v>
      </c>
      <c r="C37" s="324">
        <v>0</v>
      </c>
    </row>
    <row r="38" spans="1:3" ht="36" x14ac:dyDescent="0.25">
      <c r="A38" s="62">
        <v>21</v>
      </c>
      <c r="B38" s="70" t="s">
        <v>185</v>
      </c>
      <c r="C38" s="324">
        <v>-80098</v>
      </c>
    </row>
    <row r="39" spans="1:3" x14ac:dyDescent="0.25">
      <c r="A39" s="62">
        <v>22</v>
      </c>
      <c r="B39" s="70" t="s">
        <v>186</v>
      </c>
      <c r="C39" s="324">
        <v>0</v>
      </c>
    </row>
    <row r="40" spans="1:3" ht="36" x14ac:dyDescent="0.25">
      <c r="A40" s="62">
        <v>23</v>
      </c>
      <c r="B40" s="70" t="s">
        <v>187</v>
      </c>
      <c r="C40" s="324">
        <v>0</v>
      </c>
    </row>
    <row r="41" spans="1:3" x14ac:dyDescent="0.25">
      <c r="A41" s="62">
        <v>24</v>
      </c>
      <c r="B41" s="70" t="s">
        <v>54</v>
      </c>
      <c r="C41" s="324"/>
    </row>
    <row r="42" spans="1:3" x14ac:dyDescent="0.25">
      <c r="A42" s="62">
        <v>25</v>
      </c>
      <c r="B42" s="70" t="s">
        <v>188</v>
      </c>
      <c r="C42" s="324">
        <v>0</v>
      </c>
    </row>
    <row r="43" spans="1:3" x14ac:dyDescent="0.25">
      <c r="A43" s="62" t="s">
        <v>189</v>
      </c>
      <c r="B43" s="70" t="s">
        <v>190</v>
      </c>
      <c r="C43" s="324">
        <v>0</v>
      </c>
    </row>
    <row r="44" spans="1:3" ht="48" x14ac:dyDescent="0.25">
      <c r="A44" s="62" t="s">
        <v>191</v>
      </c>
      <c r="B44" s="70" t="s">
        <v>192</v>
      </c>
      <c r="C44" s="324">
        <v>0</v>
      </c>
    </row>
    <row r="45" spans="1:3" x14ac:dyDescent="0.25">
      <c r="A45" s="62">
        <v>26</v>
      </c>
      <c r="B45" s="70" t="s">
        <v>54</v>
      </c>
      <c r="C45" s="324"/>
    </row>
    <row r="46" spans="1:3" ht="24" x14ac:dyDescent="0.25">
      <c r="A46" s="62">
        <v>27</v>
      </c>
      <c r="B46" s="70" t="s">
        <v>193</v>
      </c>
      <c r="C46" s="324">
        <v>0</v>
      </c>
    </row>
    <row r="47" spans="1:3" x14ac:dyDescent="0.25">
      <c r="A47" s="62" t="s">
        <v>194</v>
      </c>
      <c r="B47" s="70" t="s">
        <v>195</v>
      </c>
      <c r="C47" s="324">
        <v>-10444</v>
      </c>
    </row>
    <row r="48" spans="1:3" x14ac:dyDescent="0.25">
      <c r="A48" s="62">
        <v>28</v>
      </c>
      <c r="B48" s="71" t="s">
        <v>196</v>
      </c>
      <c r="C48" s="324">
        <v>-265790</v>
      </c>
    </row>
    <row r="49" spans="1:3" x14ac:dyDescent="0.25">
      <c r="A49" s="62">
        <v>29</v>
      </c>
      <c r="B49" s="71" t="s">
        <v>197</v>
      </c>
      <c r="C49" s="325">
        <v>1716866</v>
      </c>
    </row>
    <row r="50" spans="1:3" x14ac:dyDescent="0.25">
      <c r="A50" s="542" t="s">
        <v>198</v>
      </c>
      <c r="B50" s="543"/>
      <c r="C50" s="543"/>
    </row>
    <row r="51" spans="1:3" x14ac:dyDescent="0.25">
      <c r="A51" s="62">
        <v>30</v>
      </c>
      <c r="B51" s="70" t="s">
        <v>199</v>
      </c>
      <c r="C51" s="324">
        <v>262718</v>
      </c>
    </row>
    <row r="52" spans="1:3" ht="24" x14ac:dyDescent="0.25">
      <c r="A52" s="62">
        <v>31</v>
      </c>
      <c r="B52" s="70" t="s">
        <v>200</v>
      </c>
      <c r="C52" s="324">
        <v>0</v>
      </c>
    </row>
    <row r="53" spans="1:3" ht="24" x14ac:dyDescent="0.25">
      <c r="A53" s="62">
        <v>32</v>
      </c>
      <c r="B53" s="70" t="s">
        <v>201</v>
      </c>
      <c r="C53" s="324">
        <v>0</v>
      </c>
    </row>
    <row r="54" spans="1:3" ht="36" x14ac:dyDescent="0.25">
      <c r="A54" s="62">
        <v>33</v>
      </c>
      <c r="B54" s="70" t="s">
        <v>202</v>
      </c>
      <c r="C54" s="324">
        <v>0</v>
      </c>
    </row>
    <row r="55" spans="1:3" ht="24" x14ac:dyDescent="0.25">
      <c r="A55" s="62" t="s">
        <v>203</v>
      </c>
      <c r="B55" s="70" t="s">
        <v>204</v>
      </c>
      <c r="C55" s="324">
        <v>0</v>
      </c>
    </row>
    <row r="56" spans="1:3" ht="24" x14ac:dyDescent="0.25">
      <c r="A56" s="62" t="s">
        <v>205</v>
      </c>
      <c r="B56" s="70" t="s">
        <v>206</v>
      </c>
      <c r="C56" s="324">
        <v>0</v>
      </c>
    </row>
    <row r="57" spans="1:3" ht="48" x14ac:dyDescent="0.25">
      <c r="A57" s="62">
        <v>34</v>
      </c>
      <c r="B57" s="70" t="s">
        <v>207</v>
      </c>
      <c r="C57" s="324">
        <v>0</v>
      </c>
    </row>
    <row r="58" spans="1:3" ht="24" x14ac:dyDescent="0.25">
      <c r="A58" s="62">
        <v>35</v>
      </c>
      <c r="B58" s="70" t="s">
        <v>208</v>
      </c>
      <c r="C58" s="324">
        <v>0</v>
      </c>
    </row>
    <row r="59" spans="1:3" x14ac:dyDescent="0.25">
      <c r="A59" s="66">
        <v>36</v>
      </c>
      <c r="B59" s="71" t="s">
        <v>209</v>
      </c>
      <c r="C59" s="325">
        <v>262718</v>
      </c>
    </row>
    <row r="60" spans="1:3" x14ac:dyDescent="0.25">
      <c r="A60" s="542" t="s">
        <v>210</v>
      </c>
      <c r="B60" s="543"/>
      <c r="C60" s="543"/>
    </row>
    <row r="61" spans="1:3" ht="24" x14ac:dyDescent="0.25">
      <c r="A61" s="62">
        <v>37</v>
      </c>
      <c r="B61" s="70" t="s">
        <v>211</v>
      </c>
      <c r="C61" s="64">
        <v>0</v>
      </c>
    </row>
    <row r="62" spans="1:3" ht="60" x14ac:dyDescent="0.25">
      <c r="A62" s="62">
        <v>38</v>
      </c>
      <c r="B62" s="70" t="s">
        <v>212</v>
      </c>
      <c r="C62" s="64">
        <v>0</v>
      </c>
    </row>
    <row r="63" spans="1:3" ht="60" x14ac:dyDescent="0.25">
      <c r="A63" s="62">
        <v>39</v>
      </c>
      <c r="B63" s="70" t="s">
        <v>213</v>
      </c>
      <c r="C63" s="64">
        <v>0</v>
      </c>
    </row>
    <row r="64" spans="1:3" ht="48" x14ac:dyDescent="0.25">
      <c r="A64" s="62">
        <v>40</v>
      </c>
      <c r="B64" s="70" t="s">
        <v>214</v>
      </c>
      <c r="C64" s="64">
        <v>0</v>
      </c>
    </row>
    <row r="65" spans="1:3" x14ac:dyDescent="0.25">
      <c r="A65" s="62">
        <v>41</v>
      </c>
      <c r="B65" s="70" t="s">
        <v>54</v>
      </c>
      <c r="C65" s="64"/>
    </row>
    <row r="66" spans="1:3" ht="24" x14ac:dyDescent="0.25">
      <c r="A66" s="62">
        <v>42</v>
      </c>
      <c r="B66" s="70" t="s">
        <v>215</v>
      </c>
      <c r="C66" s="64">
        <v>0</v>
      </c>
    </row>
    <row r="67" spans="1:3" x14ac:dyDescent="0.25">
      <c r="A67" s="62" t="s">
        <v>216</v>
      </c>
      <c r="B67" s="70" t="s">
        <v>217</v>
      </c>
      <c r="C67" s="64">
        <v>0</v>
      </c>
    </row>
    <row r="68" spans="1:3" x14ac:dyDescent="0.25">
      <c r="A68" s="66">
        <v>43</v>
      </c>
      <c r="B68" s="71" t="s">
        <v>218</v>
      </c>
      <c r="C68" s="68">
        <v>0</v>
      </c>
    </row>
    <row r="69" spans="1:3" x14ac:dyDescent="0.25">
      <c r="A69" s="66">
        <v>44</v>
      </c>
      <c r="B69" s="71" t="s">
        <v>219</v>
      </c>
      <c r="C69" s="325">
        <v>262718</v>
      </c>
    </row>
    <row r="70" spans="1:3" x14ac:dyDescent="0.25">
      <c r="A70" s="66">
        <v>45</v>
      </c>
      <c r="B70" s="71" t="s">
        <v>220</v>
      </c>
      <c r="C70" s="325">
        <v>1979584</v>
      </c>
    </row>
    <row r="71" spans="1:3" x14ac:dyDescent="0.25">
      <c r="A71" s="542" t="s">
        <v>221</v>
      </c>
      <c r="B71" s="543"/>
      <c r="C71" s="543"/>
    </row>
    <row r="72" spans="1:3" x14ac:dyDescent="0.25">
      <c r="A72" s="62">
        <v>46</v>
      </c>
      <c r="B72" s="70" t="s">
        <v>199</v>
      </c>
      <c r="C72" s="324">
        <v>204250</v>
      </c>
    </row>
    <row r="73" spans="1:3" ht="36" x14ac:dyDescent="0.25">
      <c r="A73" s="62">
        <v>47</v>
      </c>
      <c r="B73" s="70" t="s">
        <v>222</v>
      </c>
      <c r="C73" s="324">
        <v>0</v>
      </c>
    </row>
    <row r="74" spans="1:3" ht="24" x14ac:dyDescent="0.25">
      <c r="A74" s="62" t="s">
        <v>223</v>
      </c>
      <c r="B74" s="70" t="s">
        <v>224</v>
      </c>
      <c r="C74" s="324">
        <v>0</v>
      </c>
    </row>
    <row r="75" spans="1:3" ht="24" x14ac:dyDescent="0.25">
      <c r="A75" s="62" t="s">
        <v>225</v>
      </c>
      <c r="B75" s="70" t="s">
        <v>226</v>
      </c>
      <c r="C75" s="324">
        <v>0</v>
      </c>
    </row>
    <row r="76" spans="1:3" ht="48" x14ac:dyDescent="0.25">
      <c r="A76" s="62">
        <v>48</v>
      </c>
      <c r="B76" s="70" t="s">
        <v>227</v>
      </c>
      <c r="C76" s="324">
        <v>0</v>
      </c>
    </row>
    <row r="77" spans="1:3" ht="24" x14ac:dyDescent="0.25">
      <c r="A77" s="62">
        <v>49</v>
      </c>
      <c r="B77" s="70" t="s">
        <v>228</v>
      </c>
      <c r="C77" s="324">
        <v>0</v>
      </c>
    </row>
    <row r="78" spans="1:3" x14ac:dyDescent="0.25">
      <c r="A78" s="62">
        <v>50</v>
      </c>
      <c r="B78" s="70" t="s">
        <v>229</v>
      </c>
      <c r="C78" s="324">
        <v>0</v>
      </c>
    </row>
    <row r="79" spans="1:3" x14ac:dyDescent="0.25">
      <c r="A79" s="66">
        <v>51</v>
      </c>
      <c r="B79" s="71" t="s">
        <v>230</v>
      </c>
      <c r="C79" s="325">
        <v>204250</v>
      </c>
    </row>
    <row r="80" spans="1:3" x14ac:dyDescent="0.25">
      <c r="A80" s="542" t="s">
        <v>231</v>
      </c>
      <c r="B80" s="543"/>
      <c r="C80" s="543"/>
    </row>
    <row r="81" spans="1:3" ht="24" x14ac:dyDescent="0.25">
      <c r="A81" s="62">
        <v>52</v>
      </c>
      <c r="B81" s="70" t="s">
        <v>232</v>
      </c>
      <c r="C81" s="64">
        <v>0</v>
      </c>
    </row>
    <row r="82" spans="1:3" ht="60" x14ac:dyDescent="0.25">
      <c r="A82" s="62">
        <v>53</v>
      </c>
      <c r="B82" s="70" t="s">
        <v>233</v>
      </c>
      <c r="C82" s="64">
        <v>0</v>
      </c>
    </row>
    <row r="83" spans="1:3" ht="48" x14ac:dyDescent="0.25">
      <c r="A83" s="62">
        <v>54</v>
      </c>
      <c r="B83" s="70" t="s">
        <v>234</v>
      </c>
      <c r="C83" s="64">
        <v>0</v>
      </c>
    </row>
    <row r="84" spans="1:3" x14ac:dyDescent="0.25">
      <c r="A84" s="62" t="s">
        <v>235</v>
      </c>
      <c r="B84" s="70" t="s">
        <v>54</v>
      </c>
      <c r="C84" s="64"/>
    </row>
    <row r="85" spans="1:3" ht="48" x14ac:dyDescent="0.25">
      <c r="A85" s="62">
        <v>55</v>
      </c>
      <c r="B85" s="70" t="s">
        <v>236</v>
      </c>
      <c r="C85" s="64">
        <v>0</v>
      </c>
    </row>
    <row r="86" spans="1:3" x14ac:dyDescent="0.25">
      <c r="A86" s="62">
        <v>56</v>
      </c>
      <c r="B86" s="70" t="s">
        <v>54</v>
      </c>
      <c r="C86" s="64"/>
    </row>
    <row r="87" spans="1:3" ht="24" x14ac:dyDescent="0.25">
      <c r="A87" s="62" t="s">
        <v>237</v>
      </c>
      <c r="B87" s="65" t="s">
        <v>238</v>
      </c>
      <c r="C87" s="325">
        <v>0</v>
      </c>
    </row>
    <row r="88" spans="1:3" x14ac:dyDescent="0.25">
      <c r="A88" s="62" t="s">
        <v>239</v>
      </c>
      <c r="B88" s="65" t="s">
        <v>240</v>
      </c>
      <c r="C88" s="325">
        <v>0</v>
      </c>
    </row>
    <row r="89" spans="1:3" x14ac:dyDescent="0.25">
      <c r="A89" s="66">
        <v>57</v>
      </c>
      <c r="B89" s="69" t="s">
        <v>241</v>
      </c>
      <c r="C89" s="325">
        <v>0</v>
      </c>
    </row>
    <row r="90" spans="1:3" x14ac:dyDescent="0.25">
      <c r="A90" s="66">
        <v>58</v>
      </c>
      <c r="B90" s="69" t="s">
        <v>242</v>
      </c>
      <c r="C90" s="325">
        <v>204250</v>
      </c>
    </row>
    <row r="91" spans="1:3" x14ac:dyDescent="0.25">
      <c r="A91" s="66">
        <v>59</v>
      </c>
      <c r="B91" s="69" t="s">
        <v>243</v>
      </c>
      <c r="C91" s="325">
        <v>2183834</v>
      </c>
    </row>
    <row r="92" spans="1:3" x14ac:dyDescent="0.25">
      <c r="A92" s="66">
        <v>60</v>
      </c>
      <c r="B92" s="69" t="s">
        <v>55</v>
      </c>
      <c r="C92" s="325">
        <v>8318203</v>
      </c>
    </row>
    <row r="93" spans="1:3" x14ac:dyDescent="0.25">
      <c r="A93" s="542" t="s">
        <v>244</v>
      </c>
      <c r="B93" s="543"/>
      <c r="C93" s="543"/>
    </row>
    <row r="94" spans="1:3" x14ac:dyDescent="0.25">
      <c r="A94" s="62">
        <v>61</v>
      </c>
      <c r="B94" s="70" t="s">
        <v>245</v>
      </c>
      <c r="C94" s="75">
        <v>20.639866443999999</v>
      </c>
    </row>
    <row r="95" spans="1:3" x14ac:dyDescent="0.25">
      <c r="A95" s="62">
        <v>62</v>
      </c>
      <c r="B95" s="70" t="s">
        <v>246</v>
      </c>
      <c r="C95" s="75">
        <v>23.798214430000002</v>
      </c>
    </row>
    <row r="96" spans="1:3" x14ac:dyDescent="0.25">
      <c r="A96" s="62">
        <v>63</v>
      </c>
      <c r="B96" s="70" t="s">
        <v>247</v>
      </c>
      <c r="C96" s="75">
        <v>26.253675631</v>
      </c>
    </row>
    <row r="97" spans="1:3" x14ac:dyDescent="0.25">
      <c r="A97" s="62">
        <v>64</v>
      </c>
      <c r="B97" s="70" t="s">
        <v>248</v>
      </c>
      <c r="C97" s="75">
        <v>10.654</v>
      </c>
    </row>
    <row r="98" spans="1:3" x14ac:dyDescent="0.25">
      <c r="A98" s="62">
        <v>65</v>
      </c>
      <c r="B98" s="65" t="s">
        <v>249</v>
      </c>
      <c r="C98" s="75">
        <v>4.5000000022539943</v>
      </c>
    </row>
    <row r="99" spans="1:3" x14ac:dyDescent="0.25">
      <c r="A99" s="62">
        <v>66</v>
      </c>
      <c r="B99" s="65" t="s">
        <v>250</v>
      </c>
      <c r="C99" s="75">
        <v>0</v>
      </c>
    </row>
    <row r="100" spans="1:3" x14ac:dyDescent="0.25">
      <c r="A100" s="62">
        <v>67</v>
      </c>
      <c r="B100" s="65" t="s">
        <v>251</v>
      </c>
      <c r="C100" s="75">
        <v>0</v>
      </c>
    </row>
    <row r="101" spans="1:3" x14ac:dyDescent="0.25">
      <c r="A101" s="62" t="s">
        <v>252</v>
      </c>
      <c r="B101" s="70" t="s">
        <v>253</v>
      </c>
      <c r="C101" s="75">
        <v>0</v>
      </c>
    </row>
    <row r="102" spans="1:3" ht="24" x14ac:dyDescent="0.25">
      <c r="A102" s="62" t="s">
        <v>254</v>
      </c>
      <c r="B102" s="70" t="s">
        <v>255</v>
      </c>
      <c r="C102" s="75">
        <v>1.6539999999999999</v>
      </c>
    </row>
    <row r="103" spans="1:3" ht="24" x14ac:dyDescent="0.25">
      <c r="A103" s="62">
        <v>68</v>
      </c>
      <c r="B103" s="71" t="s">
        <v>256</v>
      </c>
      <c r="C103" s="75">
        <v>0</v>
      </c>
    </row>
    <row r="104" spans="1:3" x14ac:dyDescent="0.25">
      <c r="A104" s="542" t="s">
        <v>257</v>
      </c>
      <c r="B104" s="543"/>
      <c r="C104" s="543"/>
    </row>
    <row r="105" spans="1:3" x14ac:dyDescent="0.25">
      <c r="A105" s="62">
        <v>69</v>
      </c>
      <c r="B105" s="72" t="s">
        <v>258</v>
      </c>
      <c r="C105" s="64"/>
    </row>
    <row r="106" spans="1:3" x14ac:dyDescent="0.25">
      <c r="A106" s="62">
        <v>70</v>
      </c>
      <c r="B106" s="72" t="s">
        <v>258</v>
      </c>
      <c r="C106" s="64"/>
    </row>
    <row r="107" spans="1:3" x14ac:dyDescent="0.25">
      <c r="A107" s="62">
        <v>71</v>
      </c>
      <c r="B107" s="72" t="s">
        <v>258</v>
      </c>
      <c r="C107" s="64"/>
    </row>
    <row r="108" spans="1:3" x14ac:dyDescent="0.25">
      <c r="A108" s="542" t="s">
        <v>259</v>
      </c>
      <c r="B108" s="543"/>
      <c r="C108" s="543"/>
    </row>
    <row r="109" spans="1:3" x14ac:dyDescent="0.25">
      <c r="A109" s="546">
        <v>72</v>
      </c>
      <c r="B109" s="549" t="s">
        <v>260</v>
      </c>
      <c r="C109" s="552">
        <v>188817</v>
      </c>
    </row>
    <row r="110" spans="1:3" x14ac:dyDescent="0.25">
      <c r="A110" s="547"/>
      <c r="B110" s="550"/>
      <c r="C110" s="553"/>
    </row>
    <row r="111" spans="1:3" x14ac:dyDescent="0.25">
      <c r="A111" s="548"/>
      <c r="B111" s="551"/>
      <c r="C111" s="554"/>
    </row>
    <row r="112" spans="1:3" ht="48" x14ac:dyDescent="0.25">
      <c r="A112" s="62">
        <v>73</v>
      </c>
      <c r="B112" s="70" t="s">
        <v>261</v>
      </c>
      <c r="C112" s="64">
        <v>0</v>
      </c>
    </row>
    <row r="113" spans="1:3" x14ac:dyDescent="0.25">
      <c r="A113" s="62">
        <v>74</v>
      </c>
      <c r="B113" s="70" t="s">
        <v>54</v>
      </c>
      <c r="C113" s="64"/>
    </row>
    <row r="114" spans="1:3" ht="36" x14ac:dyDescent="0.25">
      <c r="A114" s="62">
        <v>75</v>
      </c>
      <c r="B114" s="70" t="s">
        <v>262</v>
      </c>
      <c r="C114" s="64">
        <v>0</v>
      </c>
    </row>
    <row r="115" spans="1:3" x14ac:dyDescent="0.25">
      <c r="A115" s="542" t="s">
        <v>263</v>
      </c>
      <c r="B115" s="543"/>
      <c r="C115" s="543"/>
    </row>
    <row r="116" spans="1:3" ht="36" x14ac:dyDescent="0.25">
      <c r="A116" s="62">
        <v>76</v>
      </c>
      <c r="B116" s="70" t="s">
        <v>264</v>
      </c>
      <c r="C116" s="64">
        <v>0</v>
      </c>
    </row>
    <row r="117" spans="1:3" ht="24" x14ac:dyDescent="0.25">
      <c r="A117" s="62">
        <v>77</v>
      </c>
      <c r="B117" s="70" t="s">
        <v>265</v>
      </c>
      <c r="C117" s="64">
        <v>0</v>
      </c>
    </row>
    <row r="118" spans="1:3" ht="36" x14ac:dyDescent="0.25">
      <c r="A118" s="62">
        <v>78</v>
      </c>
      <c r="B118" s="70" t="s">
        <v>266</v>
      </c>
      <c r="C118" s="64">
        <v>0</v>
      </c>
    </row>
    <row r="119" spans="1:3" ht="24" x14ac:dyDescent="0.25">
      <c r="A119" s="62">
        <v>79</v>
      </c>
      <c r="B119" s="70" t="s">
        <v>267</v>
      </c>
      <c r="C119" s="64">
        <v>0</v>
      </c>
    </row>
    <row r="120" spans="1:3" x14ac:dyDescent="0.25">
      <c r="A120" s="544" t="s">
        <v>268</v>
      </c>
      <c r="B120" s="545"/>
      <c r="C120" s="545"/>
    </row>
    <row r="121" spans="1:3" ht="24" x14ac:dyDescent="0.25">
      <c r="A121" s="62">
        <v>80</v>
      </c>
      <c r="B121" s="70" t="s">
        <v>269</v>
      </c>
      <c r="C121" s="70"/>
    </row>
    <row r="122" spans="1:3" ht="24" x14ac:dyDescent="0.25">
      <c r="A122" s="62">
        <v>81</v>
      </c>
      <c r="B122" s="70" t="s">
        <v>270</v>
      </c>
      <c r="C122" s="70"/>
    </row>
    <row r="123" spans="1:3" ht="24" x14ac:dyDescent="0.25">
      <c r="A123" s="62">
        <v>82</v>
      </c>
      <c r="B123" s="70" t="s">
        <v>271</v>
      </c>
      <c r="C123" s="63"/>
    </row>
    <row r="124" spans="1:3" ht="24" x14ac:dyDescent="0.25">
      <c r="A124" s="62">
        <v>83</v>
      </c>
      <c r="B124" s="70" t="s">
        <v>272</v>
      </c>
      <c r="C124" s="63"/>
    </row>
    <row r="125" spans="1:3" ht="24" x14ac:dyDescent="0.25">
      <c r="A125" s="62">
        <v>84</v>
      </c>
      <c r="B125" s="70" t="s">
        <v>273</v>
      </c>
      <c r="C125" s="63"/>
    </row>
    <row r="126" spans="1:3" ht="24" x14ac:dyDescent="0.25">
      <c r="A126" s="62">
        <v>85</v>
      </c>
      <c r="B126" s="70" t="s">
        <v>274</v>
      </c>
      <c r="C126" s="63"/>
    </row>
    <row r="127" spans="1:3" x14ac:dyDescent="0.25">
      <c r="A127" s="73"/>
    </row>
    <row r="128" spans="1:3" x14ac:dyDescent="0.25">
      <c r="A128" s="73"/>
    </row>
    <row r="129" spans="1:1" x14ac:dyDescent="0.25">
      <c r="A129" s="74"/>
    </row>
    <row r="130" spans="1:1" x14ac:dyDescent="0.25">
      <c r="A130" s="74"/>
    </row>
    <row r="131" spans="1:1" x14ac:dyDescent="0.25">
      <c r="A131" s="74"/>
    </row>
    <row r="132" spans="1:1" x14ac:dyDescent="0.25">
      <c r="A132" s="74"/>
    </row>
  </sheetData>
  <sheetProtection sheet="1" objects="1" scenarios="1"/>
  <mergeCells count="14">
    <mergeCell ref="A80:C80"/>
    <mergeCell ref="A7:C7"/>
    <mergeCell ref="A19:C19"/>
    <mergeCell ref="A50:C50"/>
    <mergeCell ref="A60:C60"/>
    <mergeCell ref="A71:C71"/>
    <mergeCell ref="A115:C115"/>
    <mergeCell ref="A120:C120"/>
    <mergeCell ref="A93:C93"/>
    <mergeCell ref="A104:C104"/>
    <mergeCell ref="A108:C108"/>
    <mergeCell ref="A109:A111"/>
    <mergeCell ref="B109:B111"/>
    <mergeCell ref="C109:C11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00A59-8993-4748-8D1C-F27932B79ED9}">
  <dimension ref="A2:L15"/>
  <sheetViews>
    <sheetView workbookViewId="0">
      <selection activeCell="B15" sqref="B15"/>
    </sheetView>
  </sheetViews>
  <sheetFormatPr defaultRowHeight="15" x14ac:dyDescent="0.25"/>
  <cols>
    <col min="1" max="1" width="9.28515625" bestFit="1" customWidth="1"/>
    <col min="2" max="2" width="50.42578125" customWidth="1"/>
    <col min="3" max="12" width="15.7109375" customWidth="1"/>
  </cols>
  <sheetData>
    <row r="2" spans="1:12" ht="18.75" x14ac:dyDescent="0.3">
      <c r="A2" s="368" t="s">
        <v>794</v>
      </c>
    </row>
    <row r="3" spans="1:12" x14ac:dyDescent="0.25">
      <c r="B3" s="369"/>
      <c r="C3" s="369"/>
      <c r="D3" s="369"/>
      <c r="E3" s="369"/>
      <c r="F3" s="370"/>
      <c r="G3" s="370"/>
      <c r="H3" s="370"/>
      <c r="I3" s="370"/>
      <c r="J3" s="370"/>
      <c r="K3" s="370"/>
      <c r="L3" s="370"/>
    </row>
    <row r="4" spans="1:12" ht="15.75" thickBot="1" x14ac:dyDescent="0.3">
      <c r="C4" s="371" t="s">
        <v>795</v>
      </c>
      <c r="D4" s="371" t="s">
        <v>3</v>
      </c>
      <c r="E4" s="371" t="s">
        <v>4</v>
      </c>
      <c r="F4" s="371" t="s">
        <v>5</v>
      </c>
      <c r="G4" s="371" t="s">
        <v>6</v>
      </c>
      <c r="H4" s="371" t="s">
        <v>12</v>
      </c>
      <c r="I4" s="371" t="s">
        <v>13</v>
      </c>
      <c r="J4" s="371" t="s">
        <v>14</v>
      </c>
      <c r="K4" s="371" t="s">
        <v>15</v>
      </c>
      <c r="L4" s="371" t="s">
        <v>16</v>
      </c>
    </row>
    <row r="5" spans="1:12" x14ac:dyDescent="0.25">
      <c r="B5" s="372"/>
      <c r="C5" s="661" t="s">
        <v>796</v>
      </c>
      <c r="D5" s="662"/>
      <c r="E5" s="663"/>
      <c r="F5" s="664" t="s">
        <v>797</v>
      </c>
      <c r="G5" s="665"/>
      <c r="H5" s="665"/>
      <c r="I5" s="665"/>
      <c r="J5" s="665"/>
      <c r="K5" s="666"/>
      <c r="L5" s="373"/>
    </row>
    <row r="6" spans="1:12" ht="60.75" thickBot="1" x14ac:dyDescent="0.3">
      <c r="C6" s="374" t="s">
        <v>769</v>
      </c>
      <c r="D6" s="375" t="s">
        <v>798</v>
      </c>
      <c r="E6" s="376" t="s">
        <v>799</v>
      </c>
      <c r="F6" s="374" t="s">
        <v>800</v>
      </c>
      <c r="G6" s="375" t="s">
        <v>801</v>
      </c>
      <c r="H6" s="375" t="s">
        <v>802</v>
      </c>
      <c r="I6" s="375" t="s">
        <v>803</v>
      </c>
      <c r="J6" s="375" t="s">
        <v>804</v>
      </c>
      <c r="K6" s="376" t="s">
        <v>805</v>
      </c>
      <c r="L6" s="377" t="s">
        <v>806</v>
      </c>
    </row>
    <row r="7" spans="1:12" x14ac:dyDescent="0.25">
      <c r="A7" s="378">
        <v>1</v>
      </c>
      <c r="B7" s="379" t="s">
        <v>807</v>
      </c>
      <c r="C7" s="380"/>
      <c r="D7" s="380"/>
      <c r="E7" s="380"/>
      <c r="F7" s="380"/>
      <c r="G7" s="380"/>
      <c r="H7" s="380"/>
      <c r="I7" s="380"/>
      <c r="J7" s="380"/>
      <c r="K7" s="381"/>
      <c r="L7" s="382"/>
    </row>
    <row r="8" spans="1:12" x14ac:dyDescent="0.25">
      <c r="A8" s="383">
        <v>2</v>
      </c>
      <c r="B8" s="384" t="s">
        <v>808</v>
      </c>
      <c r="C8" s="385">
        <v>9</v>
      </c>
      <c r="D8" s="385">
        <v>2</v>
      </c>
      <c r="E8" s="385">
        <f>+C8+D8</f>
        <v>11</v>
      </c>
      <c r="F8" s="386"/>
      <c r="G8" s="386"/>
      <c r="H8" s="386"/>
      <c r="I8" s="386"/>
      <c r="J8" s="386"/>
      <c r="K8" s="387"/>
      <c r="L8" s="388"/>
    </row>
    <row r="9" spans="1:12" x14ac:dyDescent="0.25">
      <c r="A9" s="383">
        <v>3</v>
      </c>
      <c r="B9" s="389" t="s">
        <v>809</v>
      </c>
      <c r="C9" s="386"/>
      <c r="D9" s="386"/>
      <c r="E9" s="386"/>
      <c r="F9" s="390"/>
      <c r="G9" s="390"/>
      <c r="H9" s="390"/>
      <c r="I9" s="390"/>
      <c r="J9" s="390"/>
      <c r="K9" s="391"/>
      <c r="L9" s="388"/>
    </row>
    <row r="10" spans="1:12" x14ac:dyDescent="0.25">
      <c r="A10" s="383">
        <v>4</v>
      </c>
      <c r="B10" s="389" t="s">
        <v>810</v>
      </c>
      <c r="C10" s="386"/>
      <c r="D10" s="386"/>
      <c r="E10" s="386"/>
      <c r="F10" s="390"/>
      <c r="G10" s="390">
        <v>14</v>
      </c>
      <c r="H10" s="390">
        <v>11</v>
      </c>
      <c r="I10" s="390"/>
      <c r="J10" s="390">
        <v>6</v>
      </c>
      <c r="K10" s="391">
        <v>3</v>
      </c>
      <c r="L10" s="388">
        <v>34</v>
      </c>
    </row>
    <row r="11" spans="1:12" x14ac:dyDescent="0.25">
      <c r="A11" s="383">
        <v>5</v>
      </c>
      <c r="B11" s="392" t="s">
        <v>811</v>
      </c>
      <c r="C11" s="393">
        <v>2677</v>
      </c>
      <c r="D11" s="393">
        <v>7379</v>
      </c>
      <c r="E11" s="385">
        <f>+C11+D11</f>
        <v>10056</v>
      </c>
      <c r="F11" s="393">
        <v>0</v>
      </c>
      <c r="G11" s="393">
        <v>15740.334000000001</v>
      </c>
      <c r="H11" s="393">
        <v>7344.3119999999999</v>
      </c>
      <c r="I11" s="393">
        <v>0</v>
      </c>
      <c r="J11" s="393">
        <v>6559.2719999999999</v>
      </c>
      <c r="K11" s="393">
        <v>3923.52</v>
      </c>
      <c r="L11" s="388">
        <v>33567.438000000002</v>
      </c>
    </row>
    <row r="12" spans="1:12" x14ac:dyDescent="0.25">
      <c r="A12" s="383">
        <v>6</v>
      </c>
      <c r="B12" s="384" t="s">
        <v>812</v>
      </c>
      <c r="C12" s="393">
        <v>0</v>
      </c>
      <c r="D12" s="393">
        <v>0</v>
      </c>
      <c r="E12" s="393">
        <v>0</v>
      </c>
      <c r="F12" s="393">
        <v>0</v>
      </c>
      <c r="G12" s="393">
        <v>0</v>
      </c>
      <c r="H12" s="393">
        <v>0</v>
      </c>
      <c r="I12" s="393">
        <v>0</v>
      </c>
      <c r="J12" s="393">
        <v>0</v>
      </c>
      <c r="K12" s="393">
        <v>25</v>
      </c>
      <c r="L12" s="388">
        <v>25</v>
      </c>
    </row>
    <row r="13" spans="1:12" ht="15.75" thickBot="1" x14ac:dyDescent="0.3">
      <c r="A13" s="394">
        <v>7</v>
      </c>
      <c r="B13" s="395" t="s">
        <v>813</v>
      </c>
      <c r="C13" s="396">
        <v>2677</v>
      </c>
      <c r="D13" s="396">
        <v>7379</v>
      </c>
      <c r="E13" s="385">
        <f>+C13+D13</f>
        <v>10056</v>
      </c>
      <c r="F13" s="396">
        <v>0</v>
      </c>
      <c r="G13" s="396">
        <v>15740.334000000001</v>
      </c>
      <c r="H13" s="396">
        <v>7344.3119999999999</v>
      </c>
      <c r="I13" s="396">
        <v>0</v>
      </c>
      <c r="J13" s="396">
        <v>6559.2719999999999</v>
      </c>
      <c r="K13" s="396">
        <v>3948.52</v>
      </c>
      <c r="L13" s="397">
        <v>33592.438000000002</v>
      </c>
    </row>
    <row r="15" spans="1:12" x14ac:dyDescent="0.25">
      <c r="C15" s="398"/>
      <c r="D15" s="398"/>
      <c r="E15" s="398"/>
      <c r="F15" s="398"/>
      <c r="G15" s="399"/>
    </row>
  </sheetData>
  <sheetProtection sheet="1" objects="1" scenarios="1"/>
  <mergeCells count="2">
    <mergeCell ref="C5:E5"/>
    <mergeCell ref="F5:K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0C80C-FE63-4920-B8C2-56DE42C187B1}">
  <sheetPr>
    <pageSetUpPr fitToPage="1"/>
  </sheetPr>
  <dimension ref="A2:G31"/>
  <sheetViews>
    <sheetView showGridLines="0" workbookViewId="0">
      <selection activeCell="B15" sqref="B15"/>
    </sheetView>
  </sheetViews>
  <sheetFormatPr defaultRowHeight="15" x14ac:dyDescent="0.25"/>
  <cols>
    <col min="1" max="1" width="90.140625" customWidth="1"/>
    <col min="2" max="6" width="11.5703125" bestFit="1" customWidth="1"/>
  </cols>
  <sheetData>
    <row r="2" spans="1:7" ht="18.75" x14ac:dyDescent="0.3">
      <c r="A2" s="28" t="s">
        <v>816</v>
      </c>
    </row>
    <row r="5" spans="1:7" ht="15.75" thickBot="1" x14ac:dyDescent="0.3">
      <c r="A5" s="474"/>
      <c r="B5" s="474">
        <v>2022</v>
      </c>
      <c r="C5" s="474">
        <v>2021</v>
      </c>
      <c r="D5" s="474">
        <v>2020</v>
      </c>
      <c r="E5" s="474">
        <v>2019</v>
      </c>
      <c r="F5" s="474">
        <v>2018</v>
      </c>
    </row>
    <row r="6" spans="1:7" x14ac:dyDescent="0.25">
      <c r="A6" s="465" t="s">
        <v>817</v>
      </c>
      <c r="B6" s="466"/>
      <c r="C6" s="466"/>
      <c r="D6" s="466"/>
      <c r="E6" s="466"/>
      <c r="F6" s="466"/>
      <c r="G6" s="466"/>
    </row>
    <row r="7" spans="1:7" x14ac:dyDescent="0.25">
      <c r="A7" s="466" t="s">
        <v>818</v>
      </c>
      <c r="B7" s="467">
        <v>1716866</v>
      </c>
      <c r="C7" s="467">
        <v>1716569</v>
      </c>
      <c r="D7" s="467">
        <v>1628356</v>
      </c>
      <c r="E7" s="467">
        <v>1528549</v>
      </c>
      <c r="F7" s="467">
        <v>1076877</v>
      </c>
      <c r="G7" s="466"/>
    </row>
    <row r="8" spans="1:7" ht="30" x14ac:dyDescent="0.25">
      <c r="A8" s="468" t="s">
        <v>819</v>
      </c>
      <c r="B8" s="467">
        <v>1695047</v>
      </c>
      <c r="C8" s="467">
        <v>1672931</v>
      </c>
      <c r="D8" s="467">
        <v>1657854</v>
      </c>
      <c r="E8" s="467">
        <v>1454364</v>
      </c>
      <c r="F8" s="467">
        <v>985673</v>
      </c>
      <c r="G8" s="466"/>
    </row>
    <row r="9" spans="1:7" x14ac:dyDescent="0.25">
      <c r="A9" s="466" t="s">
        <v>246</v>
      </c>
      <c r="B9" s="467">
        <v>1979584</v>
      </c>
      <c r="C9" s="467">
        <v>1979288</v>
      </c>
      <c r="D9" s="467">
        <v>1870886</v>
      </c>
      <c r="E9" s="467">
        <v>1791117</v>
      </c>
      <c r="F9" s="467">
        <v>1339089</v>
      </c>
      <c r="G9" s="466"/>
    </row>
    <row r="10" spans="1:7" ht="30" x14ac:dyDescent="0.25">
      <c r="A10" s="468" t="s">
        <v>820</v>
      </c>
      <c r="B10" s="467">
        <v>1957765</v>
      </c>
      <c r="C10" s="467">
        <v>1935650</v>
      </c>
      <c r="D10" s="467">
        <v>1809764</v>
      </c>
      <c r="E10" s="467">
        <v>1716932</v>
      </c>
      <c r="F10" s="467">
        <v>1247886</v>
      </c>
      <c r="G10" s="466"/>
    </row>
    <row r="11" spans="1:7" x14ac:dyDescent="0.25">
      <c r="A11" s="466" t="s">
        <v>247</v>
      </c>
      <c r="B11" s="467">
        <v>2183834</v>
      </c>
      <c r="C11" s="467">
        <v>2083908</v>
      </c>
      <c r="D11" s="467">
        <v>1975246</v>
      </c>
      <c r="E11" s="467">
        <v>1895214</v>
      </c>
      <c r="F11" s="467">
        <v>1442926</v>
      </c>
      <c r="G11" s="466"/>
    </row>
    <row r="12" spans="1:7" ht="30.75" thickBot="1" x14ac:dyDescent="0.3">
      <c r="A12" s="471" t="s">
        <v>821</v>
      </c>
      <c r="B12" s="472">
        <v>2162015</v>
      </c>
      <c r="C12" s="472">
        <v>2040270</v>
      </c>
      <c r="D12" s="472">
        <v>1914124</v>
      </c>
      <c r="E12" s="472">
        <v>1821030</v>
      </c>
      <c r="F12" s="472">
        <v>1351723</v>
      </c>
      <c r="G12" s="466"/>
    </row>
    <row r="13" spans="1:7" x14ac:dyDescent="0.25">
      <c r="A13" s="468"/>
      <c r="B13" s="467"/>
      <c r="C13" s="467"/>
      <c r="D13" s="467"/>
      <c r="E13" s="467"/>
      <c r="F13" s="467"/>
      <c r="G13" s="466"/>
    </row>
    <row r="14" spans="1:7" x14ac:dyDescent="0.25">
      <c r="A14" s="465" t="s">
        <v>822</v>
      </c>
      <c r="B14" s="469"/>
      <c r="C14" s="469"/>
      <c r="D14" s="469"/>
      <c r="E14" s="469"/>
      <c r="F14" s="469"/>
      <c r="G14" s="466"/>
    </row>
    <row r="15" spans="1:7" x14ac:dyDescent="0.25">
      <c r="A15" s="466" t="s">
        <v>823</v>
      </c>
      <c r="B15" s="467">
        <v>8318203</v>
      </c>
      <c r="C15" s="467">
        <v>9029495</v>
      </c>
      <c r="D15" s="467">
        <v>8872554</v>
      </c>
      <c r="E15" s="467">
        <v>9198884</v>
      </c>
      <c r="F15" s="467">
        <v>8911389</v>
      </c>
      <c r="G15" s="466"/>
    </row>
    <row r="16" spans="1:7" ht="30.75" thickBot="1" x14ac:dyDescent="0.3">
      <c r="A16" s="471" t="s">
        <v>824</v>
      </c>
      <c r="B16" s="472">
        <v>8308980</v>
      </c>
      <c r="C16" s="472">
        <v>8989824</v>
      </c>
      <c r="D16" s="472">
        <v>8817014</v>
      </c>
      <c r="E16" s="472">
        <v>9242284</v>
      </c>
      <c r="F16" s="472">
        <v>8859929</v>
      </c>
      <c r="G16" s="466"/>
    </row>
    <row r="17" spans="1:7" x14ac:dyDescent="0.25">
      <c r="A17" s="468"/>
      <c r="B17" s="467"/>
      <c r="C17" s="467"/>
      <c r="D17" s="467"/>
      <c r="E17" s="467"/>
      <c r="F17" s="467"/>
      <c r="G17" s="466"/>
    </row>
    <row r="18" spans="1:7" x14ac:dyDescent="0.25">
      <c r="A18" s="465" t="s">
        <v>825</v>
      </c>
      <c r="B18" s="469"/>
      <c r="C18" s="469"/>
      <c r="D18" s="469"/>
      <c r="E18" s="469"/>
      <c r="F18" s="469"/>
      <c r="G18" s="466"/>
    </row>
    <row r="19" spans="1:7" x14ac:dyDescent="0.25">
      <c r="A19" s="468" t="s">
        <v>826</v>
      </c>
      <c r="B19" s="470">
        <v>0.20599999999999999</v>
      </c>
      <c r="C19" s="470">
        <v>0.19</v>
      </c>
      <c r="D19" s="470">
        <v>0.184</v>
      </c>
      <c r="E19" s="470">
        <v>0.16600000000000001</v>
      </c>
      <c r="F19" s="470">
        <v>0.121</v>
      </c>
      <c r="G19" s="466"/>
    </row>
    <row r="20" spans="1:7" ht="30" x14ac:dyDescent="0.25">
      <c r="A20" s="468" t="s">
        <v>827</v>
      </c>
      <c r="B20" s="470">
        <f>B8/$B$16</f>
        <v>0.20400181490387509</v>
      </c>
      <c r="C20" s="470">
        <v>0.186</v>
      </c>
      <c r="D20" s="470">
        <v>0.188</v>
      </c>
      <c r="E20" s="470">
        <v>0.157</v>
      </c>
      <c r="F20" s="470">
        <v>0.111</v>
      </c>
      <c r="G20" s="466"/>
    </row>
    <row r="21" spans="1:7" x14ac:dyDescent="0.25">
      <c r="A21" s="466" t="s">
        <v>828</v>
      </c>
      <c r="B21" s="470">
        <v>0.23799999999999999</v>
      </c>
      <c r="C21" s="470">
        <v>0.219</v>
      </c>
      <c r="D21" s="470">
        <v>0.21099999999999999</v>
      </c>
      <c r="E21" s="470">
        <v>0.19500000000000001</v>
      </c>
      <c r="F21" s="470">
        <v>0.15</v>
      </c>
      <c r="G21" s="466"/>
    </row>
    <row r="22" spans="1:7" ht="30" x14ac:dyDescent="0.25">
      <c r="A22" s="468" t="s">
        <v>829</v>
      </c>
      <c r="B22" s="470">
        <f>B10/$B$16</f>
        <v>0.23562037698971475</v>
      </c>
      <c r="C22" s="470">
        <v>0.215</v>
      </c>
      <c r="D22" s="470">
        <v>0.20499999999999999</v>
      </c>
      <c r="E22" s="470">
        <v>0.186</v>
      </c>
      <c r="F22" s="470">
        <v>0.14099999999999999</v>
      </c>
      <c r="G22" s="466"/>
    </row>
    <row r="23" spans="1:7" x14ac:dyDescent="0.25">
      <c r="A23" s="466" t="s">
        <v>830</v>
      </c>
      <c r="B23" s="470">
        <v>0.26300000000000001</v>
      </c>
      <c r="C23" s="470">
        <v>0.23100000000000001</v>
      </c>
      <c r="D23" s="470">
        <v>0.223</v>
      </c>
      <c r="E23" s="470">
        <v>0.20599999999999999</v>
      </c>
      <c r="F23" s="470">
        <v>0.16200000000000001</v>
      </c>
      <c r="G23" s="466"/>
    </row>
    <row r="24" spans="1:7" ht="30.75" thickBot="1" x14ac:dyDescent="0.3">
      <c r="A24" s="471" t="s">
        <v>831</v>
      </c>
      <c r="B24" s="473">
        <f>B12/$B$16</f>
        <v>0.26020221495297857</v>
      </c>
      <c r="C24" s="473">
        <v>0.22700000000000001</v>
      </c>
      <c r="D24" s="473">
        <v>0.217</v>
      </c>
      <c r="E24" s="473">
        <v>1.97</v>
      </c>
      <c r="F24" s="473">
        <v>0.153</v>
      </c>
      <c r="G24" s="466"/>
    </row>
    <row r="25" spans="1:7" x14ac:dyDescent="0.25">
      <c r="A25" s="468"/>
      <c r="B25" s="470"/>
      <c r="C25" s="470"/>
      <c r="D25" s="470"/>
      <c r="E25" s="470"/>
      <c r="F25" s="470"/>
      <c r="G25" s="466"/>
    </row>
    <row r="26" spans="1:7" x14ac:dyDescent="0.25">
      <c r="A26" s="465" t="s">
        <v>86</v>
      </c>
      <c r="B26" s="467"/>
      <c r="C26" s="467"/>
      <c r="D26" s="467"/>
      <c r="E26" s="467"/>
      <c r="F26" s="467"/>
      <c r="G26" s="466"/>
    </row>
    <row r="27" spans="1:7" x14ac:dyDescent="0.25">
      <c r="A27" s="468" t="s">
        <v>832</v>
      </c>
      <c r="B27" s="467">
        <v>14721474</v>
      </c>
      <c r="C27" s="467">
        <v>15545289</v>
      </c>
      <c r="D27" s="467">
        <v>15615496</v>
      </c>
      <c r="E27" s="467">
        <v>14889000</v>
      </c>
      <c r="F27" s="467">
        <v>13461288</v>
      </c>
      <c r="G27" s="466"/>
    </row>
    <row r="28" spans="1:7" x14ac:dyDescent="0.25">
      <c r="A28" s="466" t="s">
        <v>86</v>
      </c>
      <c r="B28" s="470">
        <v>0.13400000000000001</v>
      </c>
      <c r="C28" s="470">
        <v>0.127</v>
      </c>
      <c r="D28" s="470">
        <v>0.12</v>
      </c>
      <c r="E28" s="470">
        <v>0.12</v>
      </c>
      <c r="F28" s="470">
        <v>0.1</v>
      </c>
      <c r="G28" s="466"/>
    </row>
    <row r="29" spans="1:7" ht="30.75" thickBot="1" x14ac:dyDescent="0.3">
      <c r="A29" s="471" t="s">
        <v>833</v>
      </c>
      <c r="B29" s="473">
        <v>0.13300000000000001</v>
      </c>
      <c r="C29" s="473">
        <v>0.125</v>
      </c>
      <c r="D29" s="473">
        <v>0.11600000000000001</v>
      </c>
      <c r="E29" s="473">
        <v>0.115</v>
      </c>
      <c r="F29" s="473">
        <v>9.4E-2</v>
      </c>
      <c r="G29" s="466"/>
    </row>
    <row r="30" spans="1:7" x14ac:dyDescent="0.25">
      <c r="A30" s="466"/>
      <c r="B30" s="466"/>
      <c r="C30" s="466"/>
      <c r="D30" s="466"/>
      <c r="E30" s="466"/>
      <c r="F30" s="466"/>
      <c r="G30" s="466"/>
    </row>
    <row r="31" spans="1:7" x14ac:dyDescent="0.25">
      <c r="A31" s="466"/>
      <c r="B31" s="466"/>
      <c r="C31" s="466"/>
      <c r="D31" s="466"/>
      <c r="E31" s="466"/>
      <c r="F31" s="466"/>
      <c r="G31" s="466"/>
    </row>
  </sheetData>
  <sheetProtection sheet="1" objects="1" scenarios="1"/>
  <pageMargins left="0.70866141732283472" right="0.70866141732283472" top="0.74803149606299213" bottom="0.74803149606299213"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F8C41-C431-4C79-8577-36E3EA6159A5}">
  <dimension ref="A2:F52"/>
  <sheetViews>
    <sheetView showGridLines="0" topLeftCell="A34" workbookViewId="0">
      <selection activeCell="B15" sqref="B15"/>
    </sheetView>
  </sheetViews>
  <sheetFormatPr defaultRowHeight="15" x14ac:dyDescent="0.25"/>
  <cols>
    <col min="2" max="2" width="56.140625" customWidth="1"/>
    <col min="3" max="6" width="18.28515625" customWidth="1"/>
  </cols>
  <sheetData>
    <row r="2" spans="1:6" ht="18.75" x14ac:dyDescent="0.3">
      <c r="A2" s="28" t="s">
        <v>837</v>
      </c>
      <c r="B2" s="28"/>
      <c r="C2" s="28"/>
      <c r="D2" s="404"/>
      <c r="E2" s="404"/>
      <c r="F2" s="404"/>
    </row>
    <row r="3" spans="1:6" x14ac:dyDescent="0.25">
      <c r="B3" s="487"/>
      <c r="C3" s="487"/>
      <c r="D3" s="404"/>
      <c r="E3" s="404"/>
      <c r="F3" s="404"/>
    </row>
    <row r="4" spans="1:6" x14ac:dyDescent="0.25">
      <c r="A4" s="488"/>
      <c r="B4" s="489"/>
      <c r="C4" s="490">
        <v>1</v>
      </c>
      <c r="D4" s="491">
        <v>2</v>
      </c>
      <c r="E4" s="491">
        <v>3</v>
      </c>
      <c r="F4" s="491">
        <v>4</v>
      </c>
    </row>
    <row r="5" spans="1:6" x14ac:dyDescent="0.25">
      <c r="A5" s="488"/>
      <c r="B5" s="492"/>
      <c r="C5" s="493"/>
      <c r="D5" s="494"/>
      <c r="E5" s="494"/>
      <c r="F5" s="494"/>
    </row>
    <row r="6" spans="1:6" x14ac:dyDescent="0.25">
      <c r="A6" s="495">
        <v>1</v>
      </c>
      <c r="B6" s="496" t="s">
        <v>838</v>
      </c>
      <c r="C6" s="497" t="s">
        <v>839</v>
      </c>
      <c r="D6" s="498" t="s">
        <v>839</v>
      </c>
      <c r="E6" s="498" t="s">
        <v>839</v>
      </c>
      <c r="F6" s="498" t="s">
        <v>839</v>
      </c>
    </row>
    <row r="7" spans="1:6" ht="28.5" x14ac:dyDescent="0.25">
      <c r="A7" s="495">
        <v>2</v>
      </c>
      <c r="B7" s="496" t="s">
        <v>840</v>
      </c>
      <c r="C7" s="497" t="s">
        <v>919</v>
      </c>
      <c r="D7" s="498" t="s">
        <v>926</v>
      </c>
      <c r="E7" s="538" t="s">
        <v>948</v>
      </c>
      <c r="F7" s="498" t="s">
        <v>924</v>
      </c>
    </row>
    <row r="8" spans="1:6" x14ac:dyDescent="0.25">
      <c r="A8" s="495" t="s">
        <v>299</v>
      </c>
      <c r="B8" s="496" t="s">
        <v>841</v>
      </c>
      <c r="C8" s="499" t="s">
        <v>842</v>
      </c>
      <c r="D8" s="500" t="s">
        <v>842</v>
      </c>
      <c r="E8" s="500" t="s">
        <v>842</v>
      </c>
      <c r="F8" s="500" t="s">
        <v>842</v>
      </c>
    </row>
    <row r="9" spans="1:6" x14ac:dyDescent="0.25">
      <c r="A9" s="495">
        <v>3</v>
      </c>
      <c r="B9" s="496" t="s">
        <v>843</v>
      </c>
      <c r="C9" s="499" t="s">
        <v>844</v>
      </c>
      <c r="D9" s="498" t="s">
        <v>844</v>
      </c>
      <c r="E9" s="498" t="s">
        <v>844</v>
      </c>
      <c r="F9" s="498" t="s">
        <v>844</v>
      </c>
    </row>
    <row r="10" spans="1:6" ht="28.5" x14ac:dyDescent="0.25">
      <c r="A10" s="495" t="s">
        <v>845</v>
      </c>
      <c r="B10" s="496" t="s">
        <v>846</v>
      </c>
      <c r="C10" s="499" t="s">
        <v>847</v>
      </c>
      <c r="D10" s="498" t="s">
        <v>847</v>
      </c>
      <c r="E10" s="498" t="s">
        <v>847</v>
      </c>
      <c r="F10" s="498" t="s">
        <v>847</v>
      </c>
    </row>
    <row r="11" spans="1:6" x14ac:dyDescent="0.25">
      <c r="A11" s="495"/>
      <c r="B11" s="501" t="s">
        <v>848</v>
      </c>
      <c r="C11" s="502"/>
      <c r="D11" s="503"/>
      <c r="E11" s="503"/>
      <c r="F11" s="503"/>
    </row>
    <row r="12" spans="1:6" ht="28.5" x14ac:dyDescent="0.25">
      <c r="A12" s="495">
        <v>4</v>
      </c>
      <c r="B12" s="496" t="s">
        <v>849</v>
      </c>
      <c r="C12" s="497" t="s">
        <v>850</v>
      </c>
      <c r="D12" s="498" t="s">
        <v>851</v>
      </c>
      <c r="E12" s="498" t="s">
        <v>851</v>
      </c>
      <c r="F12" s="498" t="s">
        <v>54</v>
      </c>
    </row>
    <row r="13" spans="1:6" x14ac:dyDescent="0.25">
      <c r="A13" s="495">
        <v>5</v>
      </c>
      <c r="B13" s="496" t="s">
        <v>852</v>
      </c>
      <c r="C13" s="499" t="s">
        <v>850</v>
      </c>
      <c r="D13" s="498" t="s">
        <v>851</v>
      </c>
      <c r="E13" s="498" t="s">
        <v>851</v>
      </c>
      <c r="F13" s="498" t="s">
        <v>54</v>
      </c>
    </row>
    <row r="14" spans="1:6" ht="28.5" x14ac:dyDescent="0.25">
      <c r="A14" s="495">
        <v>6</v>
      </c>
      <c r="B14" s="496" t="s">
        <v>853</v>
      </c>
      <c r="C14" s="499" t="s">
        <v>920</v>
      </c>
      <c r="D14" s="499" t="s">
        <v>920</v>
      </c>
      <c r="E14" s="499" t="s">
        <v>920</v>
      </c>
      <c r="F14" s="499" t="s">
        <v>920</v>
      </c>
    </row>
    <row r="15" spans="1:6" ht="90" x14ac:dyDescent="0.25">
      <c r="A15" s="495">
        <v>7</v>
      </c>
      <c r="B15" s="496" t="s">
        <v>854</v>
      </c>
      <c r="C15" s="497" t="s">
        <v>855</v>
      </c>
      <c r="D15" s="498" t="s">
        <v>856</v>
      </c>
      <c r="E15" s="498" t="s">
        <v>856</v>
      </c>
      <c r="F15" s="513" t="s">
        <v>929</v>
      </c>
    </row>
    <row r="16" spans="1:6" ht="28.5" x14ac:dyDescent="0.25">
      <c r="A16" s="495">
        <v>8</v>
      </c>
      <c r="B16" s="496" t="s">
        <v>857</v>
      </c>
      <c r="C16" s="504" t="s">
        <v>921</v>
      </c>
      <c r="D16" s="505" t="s">
        <v>925</v>
      </c>
      <c r="E16" s="539" t="s">
        <v>932</v>
      </c>
      <c r="F16" s="514" t="s">
        <v>932</v>
      </c>
    </row>
    <row r="17" spans="1:6" x14ac:dyDescent="0.25">
      <c r="A17" s="495">
        <v>9</v>
      </c>
      <c r="B17" s="496" t="s">
        <v>858</v>
      </c>
      <c r="C17" s="504" t="s">
        <v>921</v>
      </c>
      <c r="D17" s="505" t="s">
        <v>925</v>
      </c>
      <c r="E17" s="539" t="s">
        <v>932</v>
      </c>
      <c r="F17" s="514" t="s">
        <v>932</v>
      </c>
    </row>
    <row r="18" spans="1:6" x14ac:dyDescent="0.25">
      <c r="A18" s="495" t="s">
        <v>479</v>
      </c>
      <c r="B18" s="496" t="s">
        <v>859</v>
      </c>
      <c r="C18" s="499">
        <v>100</v>
      </c>
      <c r="D18" s="498">
        <v>100</v>
      </c>
      <c r="E18" s="498">
        <v>100</v>
      </c>
      <c r="F18" s="498">
        <v>100</v>
      </c>
    </row>
    <row r="19" spans="1:6" x14ac:dyDescent="0.25">
      <c r="A19" s="495" t="s">
        <v>481</v>
      </c>
      <c r="B19" s="496" t="s">
        <v>860</v>
      </c>
      <c r="C19" s="499">
        <v>100</v>
      </c>
      <c r="D19" s="498">
        <v>100</v>
      </c>
      <c r="E19" s="498">
        <v>100</v>
      </c>
      <c r="F19" s="498">
        <v>100</v>
      </c>
    </row>
    <row r="20" spans="1:6" ht="26.25" x14ac:dyDescent="0.25">
      <c r="A20" s="495">
        <v>10</v>
      </c>
      <c r="B20" s="496" t="s">
        <v>861</v>
      </c>
      <c r="C20" s="497" t="s">
        <v>862</v>
      </c>
      <c r="D20" s="498" t="s">
        <v>863</v>
      </c>
      <c r="E20" s="498" t="s">
        <v>863</v>
      </c>
      <c r="F20" s="498" t="s">
        <v>863</v>
      </c>
    </row>
    <row r="21" spans="1:6" x14ac:dyDescent="0.25">
      <c r="A21" s="495">
        <v>11</v>
      </c>
      <c r="B21" s="496" t="s">
        <v>864</v>
      </c>
      <c r="C21" s="512">
        <v>44180</v>
      </c>
      <c r="D21" s="511">
        <v>43265</v>
      </c>
      <c r="E21" s="511">
        <v>44638</v>
      </c>
      <c r="F21" s="515">
        <v>44365</v>
      </c>
    </row>
    <row r="22" spans="1:6" x14ac:dyDescent="0.25">
      <c r="A22" s="495">
        <v>12</v>
      </c>
      <c r="B22" s="496" t="s">
        <v>865</v>
      </c>
      <c r="C22" s="499" t="s">
        <v>866</v>
      </c>
      <c r="D22" s="498" t="s">
        <v>867</v>
      </c>
      <c r="E22" s="498" t="s">
        <v>867</v>
      </c>
      <c r="F22" s="498" t="s">
        <v>867</v>
      </c>
    </row>
    <row r="23" spans="1:6" x14ac:dyDescent="0.25">
      <c r="A23" s="495">
        <v>13</v>
      </c>
      <c r="B23" s="496" t="s">
        <v>868</v>
      </c>
      <c r="C23" s="506" t="s">
        <v>866</v>
      </c>
      <c r="D23" s="507">
        <v>46918</v>
      </c>
      <c r="E23" s="507">
        <v>48291</v>
      </c>
      <c r="F23" s="515">
        <v>46191</v>
      </c>
    </row>
    <row r="24" spans="1:6" ht="28.5" x14ac:dyDescent="0.25">
      <c r="A24" s="495">
        <v>14</v>
      </c>
      <c r="B24" s="496" t="s">
        <v>869</v>
      </c>
      <c r="C24" s="499" t="s">
        <v>847</v>
      </c>
      <c r="D24" s="508" t="s">
        <v>847</v>
      </c>
      <c r="E24" s="508" t="s">
        <v>847</v>
      </c>
      <c r="F24" s="508" t="s">
        <v>847</v>
      </c>
    </row>
    <row r="25" spans="1:6" ht="28.5" x14ac:dyDescent="0.25">
      <c r="A25" s="495">
        <v>15</v>
      </c>
      <c r="B25" s="496" t="s">
        <v>870</v>
      </c>
      <c r="C25" s="506" t="s">
        <v>922</v>
      </c>
      <c r="D25" s="507">
        <v>45091</v>
      </c>
      <c r="E25" s="507">
        <v>46464</v>
      </c>
      <c r="F25" s="515">
        <v>45826</v>
      </c>
    </row>
    <row r="26" spans="1:6" ht="25.5" x14ac:dyDescent="0.25">
      <c r="A26" s="495">
        <v>16</v>
      </c>
      <c r="B26" s="496" t="s">
        <v>871</v>
      </c>
      <c r="C26" s="499" t="s">
        <v>872</v>
      </c>
      <c r="D26" s="508"/>
      <c r="E26" s="508"/>
      <c r="F26" s="498"/>
    </row>
    <row r="27" spans="1:6" x14ac:dyDescent="0.25">
      <c r="A27" s="509"/>
      <c r="B27" s="501" t="s">
        <v>873</v>
      </c>
      <c r="C27" s="502"/>
      <c r="D27" s="503"/>
      <c r="E27" s="503"/>
      <c r="F27" s="503"/>
    </row>
    <row r="28" spans="1:6" x14ac:dyDescent="0.25">
      <c r="A28" s="495">
        <v>17</v>
      </c>
      <c r="B28" s="496" t="s">
        <v>874</v>
      </c>
      <c r="C28" s="499" t="s">
        <v>875</v>
      </c>
      <c r="D28" s="508" t="s">
        <v>927</v>
      </c>
      <c r="E28" s="508" t="s">
        <v>927</v>
      </c>
      <c r="F28" s="508" t="s">
        <v>875</v>
      </c>
    </row>
    <row r="29" spans="1:6" ht="26.25" x14ac:dyDescent="0.25">
      <c r="A29" s="557">
        <v>18</v>
      </c>
      <c r="B29" s="558" t="s">
        <v>876</v>
      </c>
      <c r="C29" s="497" t="s">
        <v>877</v>
      </c>
      <c r="D29" s="510" t="s">
        <v>928</v>
      </c>
      <c r="E29" s="510" t="s">
        <v>949</v>
      </c>
      <c r="F29" s="516" t="s">
        <v>933</v>
      </c>
    </row>
    <row r="30" spans="1:6" ht="26.25" x14ac:dyDescent="0.25">
      <c r="A30" s="557"/>
      <c r="B30" s="558"/>
      <c r="C30" s="497" t="s">
        <v>923</v>
      </c>
      <c r="D30" s="510" t="s">
        <v>928</v>
      </c>
      <c r="E30" s="510" t="s">
        <v>949</v>
      </c>
      <c r="F30" s="513"/>
    </row>
    <row r="31" spans="1:6" x14ac:dyDescent="0.25">
      <c r="A31" s="495">
        <v>19</v>
      </c>
      <c r="B31" s="496" t="s">
        <v>878</v>
      </c>
      <c r="C31" s="499" t="s">
        <v>879</v>
      </c>
      <c r="D31" s="508" t="s">
        <v>879</v>
      </c>
      <c r="E31" s="508" t="s">
        <v>879</v>
      </c>
      <c r="F31" s="508" t="s">
        <v>879</v>
      </c>
    </row>
    <row r="32" spans="1:6" ht="28.5" x14ac:dyDescent="0.25">
      <c r="A32" s="495" t="s">
        <v>177</v>
      </c>
      <c r="B32" s="496" t="s">
        <v>880</v>
      </c>
      <c r="C32" s="499" t="s">
        <v>881</v>
      </c>
      <c r="D32" s="508" t="s">
        <v>881</v>
      </c>
      <c r="E32" s="508" t="s">
        <v>881</v>
      </c>
      <c r="F32" s="508" t="s">
        <v>881</v>
      </c>
    </row>
    <row r="33" spans="1:6" ht="28.5" x14ac:dyDescent="0.25">
      <c r="A33" s="495" t="s">
        <v>179</v>
      </c>
      <c r="B33" s="496" t="s">
        <v>882</v>
      </c>
      <c r="C33" s="499" t="s">
        <v>881</v>
      </c>
      <c r="D33" s="508" t="s">
        <v>881</v>
      </c>
      <c r="E33" s="508" t="s">
        <v>881</v>
      </c>
      <c r="F33" s="508" t="s">
        <v>881</v>
      </c>
    </row>
    <row r="34" spans="1:6" x14ac:dyDescent="0.25">
      <c r="A34" s="495">
        <v>21</v>
      </c>
      <c r="B34" s="496" t="s">
        <v>883</v>
      </c>
      <c r="C34" s="499" t="s">
        <v>847</v>
      </c>
      <c r="D34" s="508" t="s">
        <v>847</v>
      </c>
      <c r="E34" s="508" t="s">
        <v>847</v>
      </c>
      <c r="F34" s="508" t="s">
        <v>847</v>
      </c>
    </row>
    <row r="35" spans="1:6" x14ac:dyDescent="0.25">
      <c r="A35" s="495">
        <v>22</v>
      </c>
      <c r="B35" s="496" t="s">
        <v>884</v>
      </c>
      <c r="C35" s="499" t="s">
        <v>885</v>
      </c>
      <c r="D35" s="508"/>
      <c r="E35" s="508"/>
      <c r="F35" s="508"/>
    </row>
    <row r="36" spans="1:6" x14ac:dyDescent="0.25">
      <c r="A36" s="495">
        <v>23</v>
      </c>
      <c r="B36" s="496" t="s">
        <v>886</v>
      </c>
      <c r="C36" s="499" t="s">
        <v>887</v>
      </c>
      <c r="D36" s="508" t="s">
        <v>887</v>
      </c>
      <c r="E36" s="508" t="s">
        <v>887</v>
      </c>
      <c r="F36" s="508" t="s">
        <v>887</v>
      </c>
    </row>
    <row r="37" spans="1:6" x14ac:dyDescent="0.25">
      <c r="A37" s="495">
        <v>24</v>
      </c>
      <c r="B37" s="496" t="s">
        <v>888</v>
      </c>
      <c r="C37" s="499"/>
      <c r="D37" s="508"/>
      <c r="E37" s="508"/>
      <c r="F37" s="498"/>
    </row>
    <row r="38" spans="1:6" x14ac:dyDescent="0.25">
      <c r="A38" s="495">
        <v>25</v>
      </c>
      <c r="B38" s="496" t="s">
        <v>889</v>
      </c>
      <c r="C38" s="499"/>
      <c r="D38" s="508"/>
      <c r="E38" s="508"/>
      <c r="F38" s="498"/>
    </row>
    <row r="39" spans="1:6" x14ac:dyDescent="0.25">
      <c r="A39" s="495">
        <v>26</v>
      </c>
      <c r="B39" s="496" t="s">
        <v>890</v>
      </c>
      <c r="C39" s="499"/>
      <c r="D39" s="508"/>
      <c r="E39" s="508"/>
      <c r="F39" s="498"/>
    </row>
    <row r="40" spans="1:6" x14ac:dyDescent="0.25">
      <c r="A40" s="495">
        <v>27</v>
      </c>
      <c r="B40" s="496" t="s">
        <v>891</v>
      </c>
      <c r="C40" s="499"/>
      <c r="D40" s="508"/>
      <c r="E40" s="508"/>
      <c r="F40" s="498"/>
    </row>
    <row r="41" spans="1:6" ht="28.5" x14ac:dyDescent="0.25">
      <c r="A41" s="495">
        <v>28</v>
      </c>
      <c r="B41" s="496" t="s">
        <v>892</v>
      </c>
      <c r="C41" s="499"/>
      <c r="D41" s="508"/>
      <c r="E41" s="508"/>
      <c r="F41" s="498"/>
    </row>
    <row r="42" spans="1:6" ht="28.5" x14ac:dyDescent="0.25">
      <c r="A42" s="495">
        <v>29</v>
      </c>
      <c r="B42" s="496" t="s">
        <v>893</v>
      </c>
      <c r="C42" s="499"/>
      <c r="D42" s="508"/>
      <c r="E42" s="508"/>
      <c r="F42" s="498"/>
    </row>
    <row r="43" spans="1:6" x14ac:dyDescent="0.25">
      <c r="A43" s="495">
        <v>30</v>
      </c>
      <c r="B43" s="496" t="s">
        <v>894</v>
      </c>
      <c r="C43" s="499" t="s">
        <v>895</v>
      </c>
      <c r="D43" s="508" t="s">
        <v>895</v>
      </c>
      <c r="E43" s="508" t="s">
        <v>895</v>
      </c>
      <c r="F43" s="508" t="s">
        <v>895</v>
      </c>
    </row>
    <row r="44" spans="1:6" ht="77.25" x14ac:dyDescent="0.25">
      <c r="A44" s="495">
        <v>31</v>
      </c>
      <c r="B44" s="496" t="s">
        <v>896</v>
      </c>
      <c r="C44" s="499" t="s">
        <v>897</v>
      </c>
      <c r="D44" s="508" t="s">
        <v>898</v>
      </c>
      <c r="E44" s="508" t="s">
        <v>898</v>
      </c>
      <c r="F44" s="498" t="s">
        <v>898</v>
      </c>
    </row>
    <row r="45" spans="1:6" x14ac:dyDescent="0.25">
      <c r="A45" s="495">
        <v>32</v>
      </c>
      <c r="B45" s="496" t="s">
        <v>899</v>
      </c>
      <c r="C45" s="499" t="s">
        <v>900</v>
      </c>
      <c r="D45" s="508" t="s">
        <v>900</v>
      </c>
      <c r="E45" s="508" t="s">
        <v>900</v>
      </c>
      <c r="F45" s="498" t="s">
        <v>900</v>
      </c>
    </row>
    <row r="46" spans="1:6" x14ac:dyDescent="0.25">
      <c r="A46" s="495">
        <v>33</v>
      </c>
      <c r="B46" s="496" t="s">
        <v>901</v>
      </c>
      <c r="C46" s="499" t="s">
        <v>902</v>
      </c>
      <c r="D46" s="508" t="s">
        <v>903</v>
      </c>
      <c r="E46" s="508" t="s">
        <v>903</v>
      </c>
      <c r="F46" s="498" t="s">
        <v>903</v>
      </c>
    </row>
    <row r="47" spans="1:6" ht="89.25" x14ac:dyDescent="0.25">
      <c r="A47" s="495">
        <v>34</v>
      </c>
      <c r="B47" s="496" t="s">
        <v>904</v>
      </c>
      <c r="C47" s="499" t="s">
        <v>905</v>
      </c>
      <c r="D47" s="508"/>
      <c r="E47" s="508"/>
      <c r="F47" s="498"/>
    </row>
    <row r="48" spans="1:6" x14ac:dyDescent="0.25">
      <c r="A48" s="495" t="s">
        <v>906</v>
      </c>
      <c r="B48" s="496" t="s">
        <v>907</v>
      </c>
      <c r="C48" s="499" t="s">
        <v>908</v>
      </c>
      <c r="D48" s="508" t="s">
        <v>908</v>
      </c>
      <c r="E48" s="508" t="s">
        <v>908</v>
      </c>
      <c r="F48" s="508" t="s">
        <v>930</v>
      </c>
    </row>
    <row r="49" spans="1:6" ht="76.5" x14ac:dyDescent="0.25">
      <c r="A49" s="495" t="s">
        <v>909</v>
      </c>
      <c r="B49" s="496" t="s">
        <v>910</v>
      </c>
      <c r="C49" s="499" t="s">
        <v>911</v>
      </c>
      <c r="D49" s="500" t="s">
        <v>912</v>
      </c>
      <c r="E49" s="500" t="s">
        <v>912</v>
      </c>
      <c r="F49" s="500" t="s">
        <v>931</v>
      </c>
    </row>
    <row r="50" spans="1:6" ht="28.5" x14ac:dyDescent="0.25">
      <c r="A50" s="495">
        <v>35</v>
      </c>
      <c r="B50" s="496" t="s">
        <v>913</v>
      </c>
      <c r="C50" s="499" t="s">
        <v>914</v>
      </c>
      <c r="D50" s="508" t="s">
        <v>915</v>
      </c>
      <c r="E50" s="508" t="s">
        <v>915</v>
      </c>
      <c r="F50" s="508"/>
    </row>
    <row r="51" spans="1:6" x14ac:dyDescent="0.25">
      <c r="A51" s="495">
        <v>36</v>
      </c>
      <c r="B51" s="496" t="s">
        <v>916</v>
      </c>
      <c r="C51" s="499" t="s">
        <v>917</v>
      </c>
      <c r="D51" s="498" t="s">
        <v>917</v>
      </c>
      <c r="E51" s="498" t="s">
        <v>917</v>
      </c>
      <c r="F51" s="498" t="s">
        <v>917</v>
      </c>
    </row>
    <row r="52" spans="1:6" x14ac:dyDescent="0.25">
      <c r="A52" s="495">
        <v>37</v>
      </c>
      <c r="B52" s="496" t="s">
        <v>918</v>
      </c>
      <c r="C52" s="499"/>
      <c r="D52" s="508"/>
      <c r="E52" s="508"/>
      <c r="F52" s="498"/>
    </row>
  </sheetData>
  <sheetProtection sheet="1" objects="1" scenarios="1"/>
  <mergeCells count="2">
    <mergeCell ref="A29:A30"/>
    <mergeCell ref="B29:B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0BE58-246A-445B-B036-698D7B699303}">
  <sheetPr>
    <pageSetUpPr fitToPage="1"/>
  </sheetPr>
  <dimension ref="A1:F134"/>
  <sheetViews>
    <sheetView showGridLines="0" zoomScaleNormal="100" workbookViewId="0">
      <selection activeCell="B15" sqref="B15"/>
    </sheetView>
  </sheetViews>
  <sheetFormatPr defaultRowHeight="15" x14ac:dyDescent="0.25"/>
  <cols>
    <col min="1" max="1" width="8.42578125" customWidth="1"/>
    <col min="2" max="2" width="60.140625" customWidth="1"/>
    <col min="3" max="4" width="11.42578125" style="4" customWidth="1"/>
    <col min="5" max="5" width="11" customWidth="1"/>
  </cols>
  <sheetData>
    <row r="1" spans="1:6" ht="18.75" x14ac:dyDescent="0.3">
      <c r="A1" s="28"/>
    </row>
    <row r="2" spans="1:6" x14ac:dyDescent="0.25">
      <c r="A2" s="3" t="s">
        <v>112</v>
      </c>
    </row>
    <row r="3" spans="1:6" x14ac:dyDescent="0.25">
      <c r="A3" s="3"/>
    </row>
    <row r="5" spans="1:6" x14ac:dyDescent="0.25">
      <c r="A5" s="30"/>
      <c r="B5" s="31"/>
      <c r="C5" s="519" t="s">
        <v>2</v>
      </c>
      <c r="D5" s="32" t="s">
        <v>3</v>
      </c>
      <c r="E5" s="32" t="s">
        <v>4</v>
      </c>
    </row>
    <row r="6" spans="1:6" x14ac:dyDescent="0.25">
      <c r="A6" s="33" t="s">
        <v>934</v>
      </c>
      <c r="B6" s="34"/>
      <c r="C6" s="519" t="s">
        <v>936</v>
      </c>
      <c r="D6" s="32" t="s">
        <v>744</v>
      </c>
      <c r="E6" s="32" t="s">
        <v>745</v>
      </c>
    </row>
    <row r="7" spans="1:6" x14ac:dyDescent="0.25">
      <c r="A7" s="35"/>
      <c r="B7" s="559" t="s">
        <v>935</v>
      </c>
      <c r="C7" s="560"/>
      <c r="D7" s="560"/>
      <c r="E7" s="560"/>
      <c r="F7" s="561"/>
    </row>
    <row r="8" spans="1:6" x14ac:dyDescent="0.25">
      <c r="A8" s="36">
        <v>1</v>
      </c>
      <c r="B8" s="37" t="s">
        <v>56</v>
      </c>
      <c r="C8" s="540">
        <v>1716866</v>
      </c>
      <c r="D8" s="38">
        <v>1716569</v>
      </c>
      <c r="E8" s="326">
        <v>1628333</v>
      </c>
    </row>
    <row r="9" spans="1:6" x14ac:dyDescent="0.25">
      <c r="A9" s="36">
        <v>2</v>
      </c>
      <c r="B9" s="37" t="s">
        <v>57</v>
      </c>
      <c r="C9" s="540">
        <v>1979584</v>
      </c>
      <c r="D9" s="38">
        <v>1979288</v>
      </c>
      <c r="E9" s="326">
        <v>1870857</v>
      </c>
    </row>
    <row r="10" spans="1:6" x14ac:dyDescent="0.25">
      <c r="A10" s="36">
        <v>3</v>
      </c>
      <c r="B10" s="37" t="s">
        <v>58</v>
      </c>
      <c r="C10" s="540">
        <v>2183834</v>
      </c>
      <c r="D10" s="38">
        <v>2083908</v>
      </c>
      <c r="E10" s="326">
        <v>1975217</v>
      </c>
    </row>
    <row r="11" spans="1:6" x14ac:dyDescent="0.25">
      <c r="A11" s="39"/>
      <c r="B11" s="564" t="s">
        <v>1</v>
      </c>
      <c r="C11" s="565"/>
      <c r="D11" s="565"/>
      <c r="E11" s="565"/>
    </row>
    <row r="12" spans="1:6" x14ac:dyDescent="0.25">
      <c r="A12" s="36">
        <v>4</v>
      </c>
      <c r="B12" s="37" t="s">
        <v>55</v>
      </c>
      <c r="C12" s="38">
        <v>8318203</v>
      </c>
      <c r="D12" s="38">
        <v>9029494</v>
      </c>
      <c r="E12" s="326">
        <v>8896419</v>
      </c>
    </row>
    <row r="13" spans="1:6" x14ac:dyDescent="0.25">
      <c r="A13" s="39"/>
      <c r="B13" s="566" t="s">
        <v>59</v>
      </c>
      <c r="C13" s="567"/>
      <c r="D13" s="567"/>
      <c r="E13" s="567"/>
    </row>
    <row r="14" spans="1:6" x14ac:dyDescent="0.25">
      <c r="A14" s="36">
        <v>5</v>
      </c>
      <c r="B14" s="37" t="s">
        <v>60</v>
      </c>
      <c r="C14" s="48">
        <v>20.639866443999999</v>
      </c>
      <c r="D14" s="48">
        <f t="shared" ref="D14:D16" si="0">+D8/$D$12*100</f>
        <v>19.01068874955784</v>
      </c>
      <c r="E14" s="327">
        <v>18.3</v>
      </c>
    </row>
    <row r="15" spans="1:6" x14ac:dyDescent="0.25">
      <c r="A15" s="36">
        <v>6</v>
      </c>
      <c r="B15" s="37" t="s">
        <v>61</v>
      </c>
      <c r="C15" s="48">
        <v>23.798214430000002</v>
      </c>
      <c r="D15" s="48">
        <f t="shared" si="0"/>
        <v>21.920253781662627</v>
      </c>
      <c r="E15" s="327">
        <v>21</v>
      </c>
    </row>
    <row r="16" spans="1:6" x14ac:dyDescent="0.25">
      <c r="A16" s="36">
        <v>7</v>
      </c>
      <c r="B16" s="37" t="s">
        <v>62</v>
      </c>
      <c r="C16" s="48">
        <v>26.253675631</v>
      </c>
      <c r="D16" s="48">
        <f t="shared" si="0"/>
        <v>23.078901209746636</v>
      </c>
      <c r="E16" s="327">
        <v>22.2</v>
      </c>
    </row>
    <row r="17" spans="1:5" x14ac:dyDescent="0.25">
      <c r="A17" s="39"/>
      <c r="B17" s="562" t="s">
        <v>63</v>
      </c>
      <c r="C17" s="563"/>
      <c r="D17" s="563"/>
      <c r="E17" s="563"/>
    </row>
    <row r="18" spans="1:5" ht="30" x14ac:dyDescent="0.25">
      <c r="A18" s="36" t="s">
        <v>64</v>
      </c>
      <c r="B18" s="41" t="s">
        <v>65</v>
      </c>
      <c r="C18" s="48">
        <v>2.9399999999999995</v>
      </c>
      <c r="D18" s="48">
        <v>0</v>
      </c>
      <c r="E18" s="48">
        <v>0</v>
      </c>
    </row>
    <row r="19" spans="1:5" x14ac:dyDescent="0.25">
      <c r="A19" s="36" t="s">
        <v>66</v>
      </c>
      <c r="B19" s="41" t="s">
        <v>67</v>
      </c>
      <c r="C19" s="48">
        <v>1.6539999999999999</v>
      </c>
      <c r="D19" s="48">
        <v>0</v>
      </c>
      <c r="E19" s="48">
        <v>0</v>
      </c>
    </row>
    <row r="20" spans="1:5" x14ac:dyDescent="0.25">
      <c r="A20" s="36" t="s">
        <v>68</v>
      </c>
      <c r="B20" s="41" t="s">
        <v>69</v>
      </c>
      <c r="C20" s="48">
        <v>2.2050000000000001</v>
      </c>
      <c r="D20" s="48">
        <v>0</v>
      </c>
      <c r="E20" s="48">
        <v>0</v>
      </c>
    </row>
    <row r="21" spans="1:5" x14ac:dyDescent="0.25">
      <c r="A21" s="36" t="s">
        <v>70</v>
      </c>
      <c r="B21" s="41" t="s">
        <v>71</v>
      </c>
      <c r="C21" s="48">
        <v>10.94</v>
      </c>
      <c r="D21" s="48">
        <v>8</v>
      </c>
      <c r="E21" s="48">
        <v>8</v>
      </c>
    </row>
    <row r="22" spans="1:5" x14ac:dyDescent="0.25">
      <c r="A22" s="39"/>
      <c r="B22" s="562" t="s">
        <v>72</v>
      </c>
      <c r="C22" s="563"/>
      <c r="D22" s="563"/>
      <c r="E22" s="563"/>
    </row>
    <row r="23" spans="1:5" x14ac:dyDescent="0.25">
      <c r="A23" s="36">
        <v>8</v>
      </c>
      <c r="B23" s="37" t="s">
        <v>73</v>
      </c>
      <c r="C23" s="49">
        <v>2.5000000025879778</v>
      </c>
      <c r="D23" s="49">
        <v>2.5</v>
      </c>
      <c r="E23" s="49">
        <v>2.5</v>
      </c>
    </row>
    <row r="24" spans="1:5" ht="30" x14ac:dyDescent="0.25">
      <c r="A24" s="36" t="s">
        <v>74</v>
      </c>
      <c r="B24" s="37" t="s">
        <v>75</v>
      </c>
      <c r="C24" s="49">
        <v>1.9999999996660169</v>
      </c>
      <c r="D24" s="49">
        <v>0</v>
      </c>
      <c r="E24" s="49">
        <v>0</v>
      </c>
    </row>
    <row r="25" spans="1:5" x14ac:dyDescent="0.25">
      <c r="A25" s="36">
        <v>9</v>
      </c>
      <c r="B25" s="37" t="s">
        <v>76</v>
      </c>
      <c r="C25" s="49">
        <v>0</v>
      </c>
      <c r="D25" s="49">
        <v>0</v>
      </c>
      <c r="E25" s="49">
        <v>0</v>
      </c>
    </row>
    <row r="26" spans="1:5" x14ac:dyDescent="0.25">
      <c r="A26" s="36" t="s">
        <v>77</v>
      </c>
      <c r="B26" s="37" t="s">
        <v>78</v>
      </c>
      <c r="C26" s="49">
        <v>0</v>
      </c>
      <c r="D26" s="49">
        <v>0</v>
      </c>
      <c r="E26" s="49">
        <v>0</v>
      </c>
    </row>
    <row r="27" spans="1:5" x14ac:dyDescent="0.25">
      <c r="A27" s="36">
        <v>10</v>
      </c>
      <c r="B27" s="37" t="s">
        <v>79</v>
      </c>
      <c r="C27" s="49">
        <v>0</v>
      </c>
      <c r="D27" s="49">
        <v>0</v>
      </c>
      <c r="E27" s="49">
        <v>0</v>
      </c>
    </row>
    <row r="28" spans="1:5" x14ac:dyDescent="0.25">
      <c r="A28" s="36" t="s">
        <v>80</v>
      </c>
      <c r="B28" s="41" t="s">
        <v>81</v>
      </c>
      <c r="C28" s="49">
        <v>0</v>
      </c>
      <c r="D28" s="49">
        <v>0</v>
      </c>
      <c r="E28" s="49">
        <v>0</v>
      </c>
    </row>
    <row r="29" spans="1:5" x14ac:dyDescent="0.25">
      <c r="A29" s="36">
        <v>11</v>
      </c>
      <c r="B29" s="37" t="s">
        <v>82</v>
      </c>
      <c r="C29" s="49">
        <v>4.5000000022539943</v>
      </c>
      <c r="D29" s="49">
        <v>2.5</v>
      </c>
      <c r="E29" s="49">
        <v>2.5</v>
      </c>
    </row>
    <row r="30" spans="1:5" x14ac:dyDescent="0.25">
      <c r="A30" s="36" t="s">
        <v>83</v>
      </c>
      <c r="B30" s="37" t="s">
        <v>84</v>
      </c>
      <c r="C30" s="49">
        <v>15.440000000000001</v>
      </c>
      <c r="D30" s="49">
        <v>10.5</v>
      </c>
      <c r="E30" s="49">
        <v>10.5</v>
      </c>
    </row>
    <row r="31" spans="1:5" ht="30" x14ac:dyDescent="0.25">
      <c r="A31" s="36">
        <v>12</v>
      </c>
      <c r="B31" s="37" t="s">
        <v>85</v>
      </c>
      <c r="C31" s="49">
        <v>0</v>
      </c>
      <c r="D31" s="49">
        <v>0</v>
      </c>
      <c r="E31" s="49">
        <v>0</v>
      </c>
    </row>
    <row r="32" spans="1:5" x14ac:dyDescent="0.25">
      <c r="A32" s="39"/>
      <c r="B32" s="564" t="s">
        <v>86</v>
      </c>
      <c r="C32" s="565"/>
      <c r="D32" s="565"/>
      <c r="E32" s="565"/>
    </row>
    <row r="33" spans="1:5" x14ac:dyDescent="0.25">
      <c r="A33" s="36">
        <v>13</v>
      </c>
      <c r="B33" s="42" t="s">
        <v>87</v>
      </c>
      <c r="C33" s="38">
        <v>14721474</v>
      </c>
      <c r="D33" s="38">
        <v>15565432</v>
      </c>
      <c r="E33" s="326">
        <v>15616503</v>
      </c>
    </row>
    <row r="34" spans="1:5" x14ac:dyDescent="0.25">
      <c r="A34" s="43">
        <v>14</v>
      </c>
      <c r="B34" s="44" t="s">
        <v>88</v>
      </c>
      <c r="C34" s="48">
        <v>13.44691375</v>
      </c>
      <c r="D34" s="48">
        <v>12.7</v>
      </c>
      <c r="E34" s="48">
        <v>12</v>
      </c>
    </row>
    <row r="35" spans="1:5" x14ac:dyDescent="0.25">
      <c r="A35" s="39"/>
      <c r="B35" s="562" t="s">
        <v>89</v>
      </c>
      <c r="C35" s="563"/>
      <c r="D35" s="563"/>
      <c r="E35" s="563"/>
    </row>
    <row r="36" spans="1:5" ht="30" x14ac:dyDescent="0.25">
      <c r="A36" s="43" t="s">
        <v>90</v>
      </c>
      <c r="B36" s="41" t="s">
        <v>91</v>
      </c>
      <c r="C36" s="50">
        <v>0</v>
      </c>
      <c r="D36" s="50">
        <v>0</v>
      </c>
      <c r="E36" s="50">
        <v>0</v>
      </c>
    </row>
    <row r="37" spans="1:5" x14ac:dyDescent="0.25">
      <c r="A37" s="43" t="s">
        <v>92</v>
      </c>
      <c r="B37" s="41" t="s">
        <v>67</v>
      </c>
      <c r="C37" s="50">
        <v>0</v>
      </c>
      <c r="D37" s="50">
        <v>0</v>
      </c>
      <c r="E37" s="50">
        <v>0</v>
      </c>
    </row>
    <row r="38" spans="1:5" x14ac:dyDescent="0.25">
      <c r="A38" s="43" t="s">
        <v>93</v>
      </c>
      <c r="B38" s="41" t="s">
        <v>94</v>
      </c>
      <c r="C38" s="50">
        <v>0</v>
      </c>
      <c r="D38" s="50">
        <v>0</v>
      </c>
      <c r="E38" s="50">
        <v>0</v>
      </c>
    </row>
    <row r="39" spans="1:5" x14ac:dyDescent="0.25">
      <c r="A39" s="39"/>
      <c r="B39" s="562" t="s">
        <v>95</v>
      </c>
      <c r="C39" s="563"/>
      <c r="D39" s="563"/>
      <c r="E39" s="563"/>
    </row>
    <row r="40" spans="1:5" x14ac:dyDescent="0.25">
      <c r="A40" s="43" t="s">
        <v>96</v>
      </c>
      <c r="B40" s="45" t="s">
        <v>97</v>
      </c>
      <c r="C40" s="50">
        <v>0</v>
      </c>
      <c r="D40" s="50">
        <v>0</v>
      </c>
      <c r="E40" s="50">
        <v>0</v>
      </c>
    </row>
    <row r="41" spans="1:5" x14ac:dyDescent="0.25">
      <c r="A41" s="43" t="s">
        <v>98</v>
      </c>
      <c r="B41" s="45" t="s">
        <v>99</v>
      </c>
      <c r="C41" s="50">
        <v>0</v>
      </c>
      <c r="D41" s="50">
        <v>0</v>
      </c>
      <c r="E41" s="50">
        <v>0</v>
      </c>
    </row>
    <row r="42" spans="1:5" x14ac:dyDescent="0.25">
      <c r="A42" s="39"/>
      <c r="B42" s="564" t="s">
        <v>100</v>
      </c>
      <c r="C42" s="565"/>
      <c r="D42" s="565"/>
      <c r="E42" s="565"/>
    </row>
    <row r="43" spans="1:5" ht="30" x14ac:dyDescent="0.25">
      <c r="A43" s="36">
        <v>15</v>
      </c>
      <c r="B43" s="42" t="s">
        <v>101</v>
      </c>
      <c r="C43" s="38">
        <v>4264577</v>
      </c>
      <c r="D43" s="38">
        <v>4422350</v>
      </c>
      <c r="E43" s="38">
        <v>3980334</v>
      </c>
    </row>
    <row r="44" spans="1:5" x14ac:dyDescent="0.25">
      <c r="A44" s="43" t="s">
        <v>102</v>
      </c>
      <c r="B44" s="44" t="s">
        <v>103</v>
      </c>
      <c r="C44" s="38">
        <v>1755376</v>
      </c>
      <c r="D44" s="38">
        <v>1874893</v>
      </c>
      <c r="E44" s="38">
        <v>1830502</v>
      </c>
    </row>
    <row r="45" spans="1:5" x14ac:dyDescent="0.25">
      <c r="A45" s="43" t="s">
        <v>104</v>
      </c>
      <c r="B45" s="44" t="s">
        <v>105</v>
      </c>
      <c r="C45" s="38">
        <v>51099</v>
      </c>
      <c r="D45" s="38">
        <v>83908</v>
      </c>
      <c r="E45" s="38">
        <v>101517</v>
      </c>
    </row>
    <row r="46" spans="1:5" x14ac:dyDescent="0.25">
      <c r="A46" s="36">
        <v>16</v>
      </c>
      <c r="B46" s="42" t="s">
        <v>106</v>
      </c>
      <c r="C46" s="38">
        <v>1704278</v>
      </c>
      <c r="D46" s="38">
        <f>+D44-D45</f>
        <v>1790985</v>
      </c>
      <c r="E46" s="38">
        <f>+E44-E45</f>
        <v>1728985</v>
      </c>
    </row>
    <row r="47" spans="1:5" x14ac:dyDescent="0.25">
      <c r="A47" s="36">
        <v>17</v>
      </c>
      <c r="B47" s="42" t="s">
        <v>107</v>
      </c>
      <c r="C47" s="40">
        <v>250.22784949095734</v>
      </c>
      <c r="D47" s="40">
        <v>247</v>
      </c>
      <c r="E47" s="40">
        <v>247</v>
      </c>
    </row>
    <row r="48" spans="1:5" x14ac:dyDescent="0.25">
      <c r="A48" s="39"/>
      <c r="B48" s="564" t="s">
        <v>108</v>
      </c>
      <c r="C48" s="565"/>
      <c r="D48" s="565"/>
      <c r="E48" s="565"/>
    </row>
    <row r="49" spans="1:5" x14ac:dyDescent="0.25">
      <c r="A49" s="36">
        <v>18</v>
      </c>
      <c r="B49" s="42" t="s">
        <v>109</v>
      </c>
      <c r="C49" s="38">
        <v>12229168</v>
      </c>
      <c r="D49" s="38">
        <v>11805000</v>
      </c>
      <c r="E49" s="328" t="s">
        <v>746</v>
      </c>
    </row>
    <row r="50" spans="1:5" x14ac:dyDescent="0.25">
      <c r="A50" s="36">
        <v>19</v>
      </c>
      <c r="B50" s="5" t="s">
        <v>110</v>
      </c>
      <c r="C50" s="38">
        <v>8232911</v>
      </c>
      <c r="D50" s="38">
        <v>8047000</v>
      </c>
      <c r="E50" s="328" t="s">
        <v>746</v>
      </c>
    </row>
    <row r="51" spans="1:5" x14ac:dyDescent="0.25">
      <c r="A51" s="36">
        <v>20</v>
      </c>
      <c r="B51" s="42" t="s">
        <v>111</v>
      </c>
      <c r="C51" s="49">
        <v>148.54002902977663</v>
      </c>
      <c r="D51" s="49">
        <v>146.69999999999999</v>
      </c>
      <c r="E51" s="328" t="s">
        <v>746</v>
      </c>
    </row>
    <row r="105" spans="1:5" x14ac:dyDescent="0.25">
      <c r="A105" s="46"/>
      <c r="B105" s="46"/>
      <c r="C105" s="47"/>
      <c r="D105" s="47"/>
      <c r="E105" s="46"/>
    </row>
    <row r="106" spans="1:5" x14ac:dyDescent="0.25">
      <c r="A106" s="46"/>
      <c r="B106" s="46"/>
      <c r="C106" s="47"/>
      <c r="D106" s="47"/>
      <c r="E106" s="46"/>
    </row>
    <row r="107" spans="1:5" x14ac:dyDescent="0.25">
      <c r="A107" s="46"/>
      <c r="B107" s="46"/>
      <c r="C107" s="47"/>
      <c r="D107" s="47"/>
      <c r="E107" s="46"/>
    </row>
    <row r="108" spans="1:5" x14ac:dyDescent="0.25">
      <c r="A108" s="46"/>
      <c r="B108" s="46"/>
      <c r="C108" s="47"/>
      <c r="D108" s="47"/>
      <c r="E108" s="46"/>
    </row>
    <row r="109" spans="1:5" x14ac:dyDescent="0.25">
      <c r="A109" s="46"/>
      <c r="B109" s="46"/>
      <c r="C109" s="47"/>
      <c r="D109" s="47"/>
      <c r="E109" s="46"/>
    </row>
    <row r="110" spans="1:5" x14ac:dyDescent="0.25">
      <c r="A110" s="46"/>
      <c r="B110" s="46"/>
      <c r="C110" s="47"/>
      <c r="D110" s="47"/>
      <c r="E110" s="46"/>
    </row>
    <row r="111" spans="1:5" x14ac:dyDescent="0.25">
      <c r="A111" s="46"/>
      <c r="B111" s="46"/>
      <c r="C111" s="47"/>
      <c r="D111" s="47"/>
      <c r="E111" s="46"/>
    </row>
    <row r="112" spans="1:5" x14ac:dyDescent="0.25">
      <c r="A112" s="46"/>
      <c r="B112" s="46"/>
      <c r="C112" s="47"/>
      <c r="D112" s="47"/>
      <c r="E112" s="46"/>
    </row>
    <row r="113" spans="1:5" x14ac:dyDescent="0.25">
      <c r="A113" s="46"/>
      <c r="B113" s="46"/>
      <c r="C113" s="47"/>
      <c r="D113" s="47"/>
      <c r="E113" s="46"/>
    </row>
    <row r="114" spans="1:5" x14ac:dyDescent="0.25">
      <c r="A114" s="46"/>
      <c r="B114" s="46"/>
      <c r="C114" s="47"/>
      <c r="D114" s="47"/>
      <c r="E114" s="46"/>
    </row>
    <row r="115" spans="1:5" x14ac:dyDescent="0.25">
      <c r="A115" s="46"/>
      <c r="B115" s="46"/>
      <c r="C115" s="47"/>
      <c r="D115" s="47"/>
      <c r="E115" s="46"/>
    </row>
    <row r="116" spans="1:5" x14ac:dyDescent="0.25">
      <c r="A116" s="46"/>
      <c r="B116" s="46"/>
      <c r="C116" s="47"/>
      <c r="D116" s="47"/>
      <c r="E116" s="46"/>
    </row>
    <row r="117" spans="1:5" x14ac:dyDescent="0.25">
      <c r="A117" s="46"/>
      <c r="B117" s="46"/>
      <c r="C117" s="47"/>
      <c r="D117" s="47"/>
      <c r="E117" s="46"/>
    </row>
    <row r="118" spans="1:5" x14ac:dyDescent="0.25">
      <c r="A118" s="46"/>
      <c r="B118" s="46"/>
      <c r="C118" s="47"/>
      <c r="D118" s="47"/>
      <c r="E118" s="46"/>
    </row>
    <row r="119" spans="1:5" x14ac:dyDescent="0.25">
      <c r="A119" s="46"/>
      <c r="B119" s="46"/>
      <c r="C119" s="47"/>
      <c r="D119" s="47"/>
      <c r="E119" s="46"/>
    </row>
    <row r="120" spans="1:5" x14ac:dyDescent="0.25">
      <c r="A120" s="46"/>
      <c r="B120" s="46"/>
      <c r="C120" s="47"/>
      <c r="D120" s="47"/>
      <c r="E120" s="46"/>
    </row>
    <row r="121" spans="1:5" x14ac:dyDescent="0.25">
      <c r="A121" s="46"/>
      <c r="B121" s="46"/>
      <c r="C121" s="47"/>
      <c r="D121" s="47"/>
      <c r="E121" s="46"/>
    </row>
    <row r="122" spans="1:5" x14ac:dyDescent="0.25">
      <c r="A122" s="46"/>
      <c r="B122" s="46"/>
      <c r="C122" s="47"/>
      <c r="D122" s="47"/>
      <c r="E122" s="46"/>
    </row>
    <row r="123" spans="1:5" x14ac:dyDescent="0.25">
      <c r="A123" s="46"/>
      <c r="B123" s="46"/>
      <c r="C123" s="47"/>
      <c r="D123" s="47"/>
      <c r="E123" s="46"/>
    </row>
    <row r="124" spans="1:5" x14ac:dyDescent="0.25">
      <c r="A124" s="46"/>
      <c r="B124" s="46"/>
      <c r="C124" s="47"/>
      <c r="D124" s="47"/>
      <c r="E124" s="46"/>
    </row>
    <row r="125" spans="1:5" x14ac:dyDescent="0.25">
      <c r="A125" s="46"/>
      <c r="B125" s="46"/>
      <c r="C125" s="47"/>
      <c r="D125" s="47"/>
      <c r="E125" s="46"/>
    </row>
    <row r="126" spans="1:5" x14ac:dyDescent="0.25">
      <c r="A126" s="46"/>
      <c r="B126" s="46"/>
      <c r="C126" s="47"/>
      <c r="D126" s="47"/>
      <c r="E126" s="46"/>
    </row>
    <row r="127" spans="1:5" x14ac:dyDescent="0.25">
      <c r="A127" s="46"/>
      <c r="B127" s="46"/>
      <c r="C127" s="47"/>
      <c r="D127" s="47"/>
      <c r="E127" s="46"/>
    </row>
    <row r="128" spans="1:5" x14ac:dyDescent="0.25">
      <c r="A128" s="46"/>
      <c r="B128" s="46"/>
      <c r="C128" s="47"/>
      <c r="D128" s="47"/>
      <c r="E128" s="46"/>
    </row>
    <row r="129" spans="1:5" x14ac:dyDescent="0.25">
      <c r="A129" s="46"/>
      <c r="B129" s="46"/>
      <c r="C129" s="47"/>
      <c r="D129" s="47"/>
      <c r="E129" s="46"/>
    </row>
    <row r="130" spans="1:5" x14ac:dyDescent="0.25">
      <c r="A130" s="46"/>
      <c r="B130" s="46"/>
      <c r="C130" s="47"/>
      <c r="D130" s="47"/>
      <c r="E130" s="46"/>
    </row>
    <row r="131" spans="1:5" x14ac:dyDescent="0.25">
      <c r="A131" s="46"/>
      <c r="B131" s="46"/>
      <c r="C131" s="47"/>
      <c r="D131" s="47"/>
      <c r="E131" s="46"/>
    </row>
    <row r="132" spans="1:5" x14ac:dyDescent="0.25">
      <c r="A132" s="46"/>
      <c r="B132" s="46"/>
      <c r="C132" s="47"/>
      <c r="D132" s="47"/>
      <c r="E132" s="46"/>
    </row>
    <row r="133" spans="1:5" x14ac:dyDescent="0.25">
      <c r="A133" s="46"/>
      <c r="B133" s="46"/>
      <c r="C133" s="47"/>
      <c r="D133" s="47"/>
      <c r="E133" s="46"/>
    </row>
    <row r="134" spans="1:5" x14ac:dyDescent="0.25">
      <c r="A134" s="46"/>
      <c r="B134" s="46"/>
      <c r="C134" s="47"/>
      <c r="D134" s="47"/>
      <c r="E134" s="46"/>
    </row>
  </sheetData>
  <sheetProtection sheet="1" objects="1" scenarios="1"/>
  <mergeCells count="10">
    <mergeCell ref="B7:F7"/>
    <mergeCell ref="B35:E35"/>
    <mergeCell ref="B39:E39"/>
    <mergeCell ref="B42:E42"/>
    <mergeCell ref="B48:E48"/>
    <mergeCell ref="B11:E11"/>
    <mergeCell ref="B13:E13"/>
    <mergeCell ref="B17:E17"/>
    <mergeCell ref="B22:E22"/>
    <mergeCell ref="B32:E32"/>
  </mergeCells>
  <pageMargins left="0.70866141732283472" right="0.70866141732283472" top="0.74803149606299213" bottom="0.74803149606299213"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439EB-20AC-4ABC-B887-7F98FF36CEF1}">
  <dimension ref="A1:F44"/>
  <sheetViews>
    <sheetView showGridLines="0" workbookViewId="0">
      <selection activeCell="B15" sqref="B15"/>
    </sheetView>
  </sheetViews>
  <sheetFormatPr defaultRowHeight="15" x14ac:dyDescent="0.25"/>
  <cols>
    <col min="1" max="1" width="7.85546875" style="53" customWidth="1"/>
    <col min="2" max="2" width="64.42578125" style="53" customWidth="1"/>
    <col min="3" max="3" width="13.85546875" style="53" customWidth="1"/>
    <col min="4" max="4" width="14.140625" style="53" customWidth="1"/>
    <col min="5" max="5" width="16.5703125" style="53" customWidth="1"/>
  </cols>
  <sheetData>
    <row r="1" spans="1:6" x14ac:dyDescent="0.25">
      <c r="A1" s="51"/>
      <c r="B1" s="51"/>
      <c r="C1" s="51"/>
      <c r="D1" s="51"/>
      <c r="E1" s="51"/>
    </row>
    <row r="2" spans="1:6" x14ac:dyDescent="0.25">
      <c r="A2" s="52" t="s">
        <v>113</v>
      </c>
    </row>
    <row r="5" spans="1:6" ht="45" x14ac:dyDescent="0.25">
      <c r="A5" s="568"/>
      <c r="B5" s="569"/>
      <c r="C5" s="572" t="s">
        <v>114</v>
      </c>
      <c r="D5" s="572"/>
      <c r="E5" s="43" t="s">
        <v>115</v>
      </c>
    </row>
    <row r="6" spans="1:6" x14ac:dyDescent="0.25">
      <c r="A6" s="568"/>
      <c r="B6" s="569"/>
      <c r="C6" s="43" t="s">
        <v>2</v>
      </c>
      <c r="D6" s="43" t="s">
        <v>3</v>
      </c>
      <c r="E6" s="43" t="s">
        <v>4</v>
      </c>
    </row>
    <row r="7" spans="1:6" x14ac:dyDescent="0.25">
      <c r="A7" s="570"/>
      <c r="B7" s="571"/>
      <c r="C7" s="43" t="s">
        <v>936</v>
      </c>
      <c r="D7" s="518" t="s">
        <v>744</v>
      </c>
      <c r="E7" s="43" t="s">
        <v>936</v>
      </c>
    </row>
    <row r="8" spans="1:6" x14ac:dyDescent="0.25">
      <c r="A8" s="43">
        <v>1</v>
      </c>
      <c r="B8" s="41" t="s">
        <v>116</v>
      </c>
      <c r="C8" s="541">
        <v>6504670</v>
      </c>
      <c r="D8" s="56">
        <v>6823740</v>
      </c>
      <c r="E8" s="541">
        <f>+C8*0.08</f>
        <v>520373.60000000003</v>
      </c>
      <c r="F8" s="2"/>
    </row>
    <row r="9" spans="1:6" x14ac:dyDescent="0.25">
      <c r="A9" s="43">
        <v>2</v>
      </c>
      <c r="B9" s="54" t="s">
        <v>117</v>
      </c>
      <c r="C9" s="541">
        <v>6504670</v>
      </c>
      <c r="D9" s="56">
        <v>6823740</v>
      </c>
      <c r="E9" s="541">
        <f>+C9*0.08</f>
        <v>520373.60000000003</v>
      </c>
      <c r="F9" s="2"/>
    </row>
    <row r="10" spans="1:6" ht="30" x14ac:dyDescent="0.25">
      <c r="A10" s="43">
        <v>3</v>
      </c>
      <c r="B10" s="54" t="s">
        <v>118</v>
      </c>
      <c r="C10" s="56"/>
      <c r="D10" s="56"/>
      <c r="E10" s="56"/>
      <c r="F10" s="2"/>
    </row>
    <row r="11" spans="1:6" x14ac:dyDescent="0.25">
      <c r="A11" s="43">
        <v>4</v>
      </c>
      <c r="B11" s="54" t="s">
        <v>119</v>
      </c>
      <c r="C11" s="56"/>
      <c r="D11" s="56"/>
      <c r="E11" s="56"/>
      <c r="F11" s="2"/>
    </row>
    <row r="12" spans="1:6" x14ac:dyDescent="0.25">
      <c r="A12" s="43" t="s">
        <v>120</v>
      </c>
      <c r="B12" s="54" t="s">
        <v>121</v>
      </c>
      <c r="C12" s="56"/>
      <c r="D12" s="56"/>
      <c r="E12" s="56"/>
      <c r="F12" s="2"/>
    </row>
    <row r="13" spans="1:6" ht="30" x14ac:dyDescent="0.25">
      <c r="A13" s="43">
        <v>5</v>
      </c>
      <c r="B13" s="54" t="s">
        <v>122</v>
      </c>
      <c r="C13" s="56"/>
      <c r="D13" s="56"/>
      <c r="E13" s="56"/>
      <c r="F13" s="2"/>
    </row>
    <row r="14" spans="1:6" x14ac:dyDescent="0.25">
      <c r="A14" s="43">
        <v>6</v>
      </c>
      <c r="B14" s="41" t="s">
        <v>123</v>
      </c>
      <c r="C14" s="56">
        <v>12458</v>
      </c>
      <c r="D14" s="56">
        <v>16110</v>
      </c>
      <c r="E14" s="56">
        <f>+C14*0.08</f>
        <v>996.64</v>
      </c>
      <c r="F14" s="2"/>
    </row>
    <row r="15" spans="1:6" x14ac:dyDescent="0.25">
      <c r="A15" s="43">
        <v>7</v>
      </c>
      <c r="B15" s="54" t="s">
        <v>117</v>
      </c>
      <c r="C15" s="56">
        <v>11660</v>
      </c>
      <c r="D15" s="56">
        <v>16110</v>
      </c>
      <c r="E15" s="56">
        <f>+C15*0.08</f>
        <v>932.80000000000007</v>
      </c>
      <c r="F15" s="2"/>
    </row>
    <row r="16" spans="1:6" x14ac:dyDescent="0.25">
      <c r="A16" s="43">
        <v>8</v>
      </c>
      <c r="B16" s="54" t="s">
        <v>124</v>
      </c>
      <c r="C16" s="56"/>
      <c r="D16" s="56"/>
      <c r="E16" s="56"/>
      <c r="F16" s="2"/>
    </row>
    <row r="17" spans="1:6" x14ac:dyDescent="0.25">
      <c r="A17" s="43" t="s">
        <v>74</v>
      </c>
      <c r="B17" s="54" t="s">
        <v>125</v>
      </c>
      <c r="C17" s="56">
        <v>0</v>
      </c>
      <c r="D17" s="56"/>
      <c r="E17" s="56"/>
      <c r="F17" s="2"/>
    </row>
    <row r="18" spans="1:6" x14ac:dyDescent="0.25">
      <c r="A18" s="43" t="s">
        <v>126</v>
      </c>
      <c r="B18" s="54" t="s">
        <v>127</v>
      </c>
      <c r="C18" s="56">
        <v>798</v>
      </c>
      <c r="D18" s="56">
        <v>363</v>
      </c>
      <c r="E18" s="56">
        <f>+C18*0.08</f>
        <v>63.84</v>
      </c>
      <c r="F18" s="2"/>
    </row>
    <row r="19" spans="1:6" x14ac:dyDescent="0.25">
      <c r="A19" s="43">
        <v>9</v>
      </c>
      <c r="B19" s="54" t="s">
        <v>128</v>
      </c>
      <c r="C19" s="56">
        <v>0</v>
      </c>
      <c r="D19" s="56"/>
      <c r="E19" s="56"/>
      <c r="F19" s="2"/>
    </row>
    <row r="20" spans="1:6" x14ac:dyDescent="0.25">
      <c r="A20" s="43">
        <v>10</v>
      </c>
      <c r="B20" s="41" t="s">
        <v>54</v>
      </c>
      <c r="C20" s="57"/>
      <c r="D20" s="57"/>
      <c r="E20" s="57"/>
      <c r="F20" s="2"/>
    </row>
    <row r="21" spans="1:6" x14ac:dyDescent="0.25">
      <c r="A21" s="43">
        <v>11</v>
      </c>
      <c r="B21" s="41" t="s">
        <v>54</v>
      </c>
      <c r="C21" s="57"/>
      <c r="D21" s="57"/>
      <c r="E21" s="57"/>
      <c r="F21" s="2"/>
    </row>
    <row r="22" spans="1:6" x14ac:dyDescent="0.25">
      <c r="A22" s="43">
        <v>12</v>
      </c>
      <c r="B22" s="41" t="s">
        <v>54</v>
      </c>
      <c r="C22" s="57"/>
      <c r="D22" s="57"/>
      <c r="E22" s="57"/>
      <c r="F22" s="2"/>
    </row>
    <row r="23" spans="1:6" x14ac:dyDescent="0.25">
      <c r="A23" s="43">
        <v>13</v>
      </c>
      <c r="B23" s="41" t="s">
        <v>54</v>
      </c>
      <c r="C23" s="57"/>
      <c r="D23" s="57"/>
      <c r="E23" s="57"/>
      <c r="F23" s="2"/>
    </row>
    <row r="24" spans="1:6" x14ac:dyDescent="0.25">
      <c r="A24" s="43">
        <v>14</v>
      </c>
      <c r="B24" s="41" t="s">
        <v>54</v>
      </c>
      <c r="C24" s="57"/>
      <c r="D24" s="57"/>
      <c r="E24" s="57"/>
      <c r="F24" s="2"/>
    </row>
    <row r="25" spans="1:6" x14ac:dyDescent="0.25">
      <c r="A25" s="43">
        <v>15</v>
      </c>
      <c r="B25" s="41" t="s">
        <v>129</v>
      </c>
      <c r="C25" s="56"/>
      <c r="D25" s="56"/>
      <c r="E25" s="56"/>
      <c r="F25" s="2"/>
    </row>
    <row r="26" spans="1:6" ht="30" x14ac:dyDescent="0.25">
      <c r="A26" s="43">
        <v>16</v>
      </c>
      <c r="B26" s="41" t="s">
        <v>130</v>
      </c>
      <c r="C26" s="56">
        <v>0</v>
      </c>
      <c r="D26" s="56"/>
      <c r="E26" s="56"/>
      <c r="F26" s="2"/>
    </row>
    <row r="27" spans="1:6" x14ac:dyDescent="0.25">
      <c r="A27" s="43">
        <v>17</v>
      </c>
      <c r="B27" s="54" t="s">
        <v>131</v>
      </c>
      <c r="C27" s="56"/>
      <c r="D27" s="56"/>
      <c r="E27" s="56"/>
      <c r="F27" s="2"/>
    </row>
    <row r="28" spans="1:6" x14ac:dyDescent="0.25">
      <c r="A28" s="43">
        <v>18</v>
      </c>
      <c r="B28" s="54" t="s">
        <v>132</v>
      </c>
      <c r="C28" s="56"/>
      <c r="D28" s="56"/>
      <c r="E28" s="56"/>
      <c r="F28" s="2"/>
    </row>
    <row r="29" spans="1:6" x14ac:dyDescent="0.25">
      <c r="A29" s="43">
        <v>19</v>
      </c>
      <c r="B29" s="54" t="s">
        <v>133</v>
      </c>
      <c r="C29" s="56"/>
      <c r="D29" s="56"/>
      <c r="E29" s="56"/>
      <c r="F29" s="2"/>
    </row>
    <row r="30" spans="1:6" x14ac:dyDescent="0.25">
      <c r="A30" s="43" t="s">
        <v>134</v>
      </c>
      <c r="B30" s="54" t="s">
        <v>135</v>
      </c>
      <c r="C30" s="56"/>
      <c r="D30" s="56"/>
      <c r="E30" s="56"/>
      <c r="F30" s="2"/>
    </row>
    <row r="31" spans="1:6" x14ac:dyDescent="0.25">
      <c r="A31" s="43">
        <v>20</v>
      </c>
      <c r="B31" s="41" t="s">
        <v>136</v>
      </c>
      <c r="C31" s="56">
        <v>640083</v>
      </c>
      <c r="D31" s="56">
        <v>989603</v>
      </c>
      <c r="E31" s="56">
        <f>+C31*0.08</f>
        <v>51206.64</v>
      </c>
      <c r="F31" s="2"/>
    </row>
    <row r="32" spans="1:6" x14ac:dyDescent="0.25">
      <c r="A32" s="43">
        <v>21</v>
      </c>
      <c r="B32" s="54" t="s">
        <v>117</v>
      </c>
      <c r="C32" s="56">
        <v>640083</v>
      </c>
      <c r="D32" s="56">
        <v>989603</v>
      </c>
      <c r="E32" s="56">
        <f>+C32*0.08</f>
        <v>51206.64</v>
      </c>
      <c r="F32" s="2"/>
    </row>
    <row r="33" spans="1:6" x14ac:dyDescent="0.25">
      <c r="A33" s="43">
        <v>22</v>
      </c>
      <c r="B33" s="54" t="s">
        <v>137</v>
      </c>
      <c r="C33" s="56">
        <v>0</v>
      </c>
      <c r="D33" s="56"/>
      <c r="E33" s="56"/>
      <c r="F33" s="2"/>
    </row>
    <row r="34" spans="1:6" x14ac:dyDescent="0.25">
      <c r="A34" s="43" t="s">
        <v>138</v>
      </c>
      <c r="B34" s="41" t="s">
        <v>139</v>
      </c>
      <c r="C34" s="56">
        <v>0</v>
      </c>
      <c r="D34" s="56"/>
      <c r="E34" s="56"/>
      <c r="F34" s="2"/>
    </row>
    <row r="35" spans="1:6" x14ac:dyDescent="0.25">
      <c r="A35" s="43">
        <v>23</v>
      </c>
      <c r="B35" s="41" t="s">
        <v>140</v>
      </c>
      <c r="C35" s="57">
        <v>1160992</v>
      </c>
      <c r="D35" s="57"/>
      <c r="E35" s="57"/>
      <c r="F35" s="2"/>
    </row>
    <row r="36" spans="1:6" x14ac:dyDescent="0.25">
      <c r="A36" s="43" t="s">
        <v>141</v>
      </c>
      <c r="B36" s="41" t="s">
        <v>142</v>
      </c>
      <c r="C36" s="56">
        <v>1160992</v>
      </c>
      <c r="D36" s="56">
        <v>1200041</v>
      </c>
      <c r="E36" s="56">
        <f>+C36*0.08</f>
        <v>92879.360000000001</v>
      </c>
      <c r="F36" s="2"/>
    </row>
    <row r="37" spans="1:6" x14ac:dyDescent="0.25">
      <c r="A37" s="43" t="s">
        <v>143</v>
      </c>
      <c r="B37" s="41" t="s">
        <v>117</v>
      </c>
      <c r="C37" s="56"/>
      <c r="D37" s="56"/>
      <c r="E37" s="56"/>
      <c r="F37" s="2"/>
    </row>
    <row r="38" spans="1:6" x14ac:dyDescent="0.25">
      <c r="A38" s="43" t="s">
        <v>144</v>
      </c>
      <c r="B38" s="41" t="s">
        <v>145</v>
      </c>
      <c r="C38" s="56"/>
      <c r="D38" s="56"/>
      <c r="E38" s="56"/>
      <c r="F38" s="2"/>
    </row>
    <row r="39" spans="1:6" ht="30" x14ac:dyDescent="0.25">
      <c r="A39" s="43">
        <v>24</v>
      </c>
      <c r="B39" s="41" t="s">
        <v>146</v>
      </c>
      <c r="C39" s="56">
        <v>0</v>
      </c>
      <c r="D39" s="56"/>
      <c r="E39" s="56"/>
      <c r="F39" s="2"/>
    </row>
    <row r="40" spans="1:6" x14ac:dyDescent="0.25">
      <c r="A40" s="43">
        <v>25</v>
      </c>
      <c r="B40" s="41" t="s">
        <v>54</v>
      </c>
      <c r="C40" s="57"/>
      <c r="D40" s="57"/>
      <c r="E40" s="57"/>
      <c r="F40" s="2"/>
    </row>
    <row r="41" spans="1:6" x14ac:dyDescent="0.25">
      <c r="A41" s="43">
        <v>26</v>
      </c>
      <c r="B41" s="41" t="s">
        <v>54</v>
      </c>
      <c r="C41" s="57"/>
      <c r="D41" s="57"/>
      <c r="E41" s="57"/>
      <c r="F41" s="2"/>
    </row>
    <row r="42" spans="1:6" x14ac:dyDescent="0.25">
      <c r="A42" s="43">
        <v>27</v>
      </c>
      <c r="B42" s="41" t="s">
        <v>54</v>
      </c>
      <c r="C42" s="57"/>
      <c r="D42" s="57"/>
      <c r="E42" s="57"/>
      <c r="F42" s="2"/>
    </row>
    <row r="43" spans="1:6" x14ac:dyDescent="0.25">
      <c r="A43" s="43">
        <v>28</v>
      </c>
      <c r="B43" s="41" t="s">
        <v>54</v>
      </c>
      <c r="C43" s="57"/>
      <c r="D43" s="57"/>
      <c r="E43" s="57"/>
      <c r="F43" s="2"/>
    </row>
    <row r="44" spans="1:6" x14ac:dyDescent="0.25">
      <c r="A44" s="29">
        <v>29</v>
      </c>
      <c r="B44" s="55" t="s">
        <v>0</v>
      </c>
      <c r="C44" s="58">
        <v>8318203</v>
      </c>
      <c r="D44" s="58">
        <f>+D36+D31+D14+D8</f>
        <v>9029494</v>
      </c>
      <c r="E44" s="56">
        <f>+C44*0.08</f>
        <v>665456.24</v>
      </c>
      <c r="F44" s="2"/>
    </row>
  </sheetData>
  <sheetProtection sheet="1" objects="1" scenarios="1"/>
  <mergeCells count="2">
    <mergeCell ref="A5:B7"/>
    <mergeCell ref="C5:D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80321-6E8A-40EA-9A3D-35A3247BEE4D}">
  <dimension ref="A1:J16"/>
  <sheetViews>
    <sheetView showGridLines="0" showZeros="0" workbookViewId="0">
      <selection activeCell="B15" sqref="B15"/>
    </sheetView>
  </sheetViews>
  <sheetFormatPr defaultRowHeight="15" x14ac:dyDescent="0.25"/>
  <cols>
    <col min="2" max="2" width="77.5703125" customWidth="1"/>
    <col min="3" max="10" width="12.7109375" customWidth="1"/>
  </cols>
  <sheetData>
    <row r="1" spans="1:10" ht="20.25" x14ac:dyDescent="0.25">
      <c r="A1" s="15" t="s">
        <v>290</v>
      </c>
      <c r="B1" s="16"/>
    </row>
    <row r="2" spans="1:10" ht="15.75" x14ac:dyDescent="0.25">
      <c r="A2" s="7" t="s">
        <v>9</v>
      </c>
    </row>
    <row r="3" spans="1:10" x14ac:dyDescent="0.25">
      <c r="A3" s="17"/>
      <c r="B3" s="18"/>
      <c r="C3" s="19"/>
      <c r="D3" s="19"/>
      <c r="E3" s="19"/>
      <c r="F3" s="19"/>
      <c r="G3" s="19"/>
      <c r="H3" s="19"/>
      <c r="I3" s="19"/>
      <c r="J3" s="19"/>
    </row>
    <row r="4" spans="1:10" x14ac:dyDescent="0.25">
      <c r="A4" s="27"/>
      <c r="B4" s="13"/>
      <c r="C4" s="20" t="s">
        <v>2</v>
      </c>
      <c r="D4" s="20" t="s">
        <v>3</v>
      </c>
      <c r="E4" s="20" t="s">
        <v>4</v>
      </c>
      <c r="F4" s="20" t="s">
        <v>5</v>
      </c>
      <c r="G4" s="20" t="s">
        <v>6</v>
      </c>
      <c r="H4" s="20" t="s">
        <v>12</v>
      </c>
      <c r="I4" s="20" t="s">
        <v>13</v>
      </c>
      <c r="J4" s="20" t="s">
        <v>14</v>
      </c>
    </row>
    <row r="5" spans="1:10" ht="89.25" x14ac:dyDescent="0.25">
      <c r="A5" s="27"/>
      <c r="B5" s="13"/>
      <c r="C5" s="20" t="s">
        <v>291</v>
      </c>
      <c r="D5" s="20" t="s">
        <v>30</v>
      </c>
      <c r="E5" s="20" t="s">
        <v>31</v>
      </c>
      <c r="F5" s="20" t="s">
        <v>292</v>
      </c>
      <c r="G5" s="20" t="s">
        <v>32</v>
      </c>
      <c r="H5" s="20" t="s">
        <v>33</v>
      </c>
      <c r="I5" s="20" t="s">
        <v>34</v>
      </c>
      <c r="J5" s="20" t="s">
        <v>1</v>
      </c>
    </row>
    <row r="6" spans="1:10" x14ac:dyDescent="0.25">
      <c r="A6" s="20" t="s">
        <v>293</v>
      </c>
      <c r="B6" s="21" t="s">
        <v>294</v>
      </c>
      <c r="C6" s="330">
        <v>0</v>
      </c>
      <c r="D6" s="330">
        <v>0</v>
      </c>
      <c r="E6" s="22"/>
      <c r="F6" s="330" t="s">
        <v>35</v>
      </c>
      <c r="G6" s="330">
        <v>0</v>
      </c>
      <c r="H6" s="330">
        <v>0</v>
      </c>
      <c r="I6" s="330">
        <v>0</v>
      </c>
      <c r="J6" s="330">
        <v>0</v>
      </c>
    </row>
    <row r="7" spans="1:10" x14ac:dyDescent="0.25">
      <c r="A7" s="20" t="s">
        <v>295</v>
      </c>
      <c r="B7" s="21" t="s">
        <v>296</v>
      </c>
      <c r="C7" s="330">
        <v>0</v>
      </c>
      <c r="D7" s="330">
        <v>0</v>
      </c>
      <c r="E7" s="23"/>
      <c r="F7" s="330" t="s">
        <v>35</v>
      </c>
      <c r="G7" s="330">
        <v>0</v>
      </c>
      <c r="H7" s="330">
        <v>0</v>
      </c>
      <c r="I7" s="330">
        <v>0</v>
      </c>
      <c r="J7" s="330">
        <v>0</v>
      </c>
    </row>
    <row r="8" spans="1:10" x14ac:dyDescent="0.25">
      <c r="A8" s="20">
        <v>1</v>
      </c>
      <c r="B8" s="21" t="s">
        <v>297</v>
      </c>
      <c r="C8" s="330">
        <v>4851</v>
      </c>
      <c r="D8" s="330">
        <v>8976</v>
      </c>
      <c r="E8" s="22"/>
      <c r="F8" s="330" t="s">
        <v>35</v>
      </c>
      <c r="G8" s="330">
        <v>17132</v>
      </c>
      <c r="H8" s="330">
        <v>17132</v>
      </c>
      <c r="I8" s="330">
        <v>17132</v>
      </c>
      <c r="J8" s="330">
        <v>0</v>
      </c>
    </row>
    <row r="9" spans="1:10" x14ac:dyDescent="0.25">
      <c r="A9" s="20">
        <v>2</v>
      </c>
      <c r="B9" s="13" t="s">
        <v>298</v>
      </c>
      <c r="C9" s="22"/>
      <c r="D9" s="22"/>
      <c r="E9" s="330">
        <v>0</v>
      </c>
      <c r="F9" s="330">
        <v>0</v>
      </c>
      <c r="G9" s="330">
        <v>0</v>
      </c>
      <c r="H9" s="330">
        <v>0</v>
      </c>
      <c r="I9" s="330">
        <v>0</v>
      </c>
      <c r="J9" s="330">
        <v>0</v>
      </c>
    </row>
    <row r="10" spans="1:10" x14ac:dyDescent="0.25">
      <c r="A10" s="20" t="s">
        <v>299</v>
      </c>
      <c r="B10" s="24" t="s">
        <v>300</v>
      </c>
      <c r="C10" s="22"/>
      <c r="D10" s="22"/>
      <c r="E10" s="330">
        <v>0</v>
      </c>
      <c r="F10" s="22"/>
      <c r="G10" s="330">
        <v>0</v>
      </c>
      <c r="H10" s="330">
        <v>0</v>
      </c>
      <c r="I10" s="330">
        <v>0</v>
      </c>
      <c r="J10" s="330">
        <v>0</v>
      </c>
    </row>
    <row r="11" spans="1:10" x14ac:dyDescent="0.25">
      <c r="A11" s="20" t="s">
        <v>301</v>
      </c>
      <c r="B11" s="24" t="s">
        <v>302</v>
      </c>
      <c r="C11" s="22"/>
      <c r="D11" s="22"/>
      <c r="E11" s="330">
        <v>0</v>
      </c>
      <c r="F11" s="22"/>
      <c r="G11" s="330">
        <v>0</v>
      </c>
      <c r="H11" s="330">
        <v>0</v>
      </c>
      <c r="I11" s="330">
        <v>0</v>
      </c>
      <c r="J11" s="330">
        <v>0</v>
      </c>
    </row>
    <row r="12" spans="1:10" x14ac:dyDescent="0.25">
      <c r="A12" s="20" t="s">
        <v>303</v>
      </c>
      <c r="B12" s="24" t="s">
        <v>304</v>
      </c>
      <c r="C12" s="22"/>
      <c r="D12" s="22"/>
      <c r="E12" s="330">
        <v>0</v>
      </c>
      <c r="F12" s="22"/>
      <c r="G12" s="330">
        <v>0</v>
      </c>
      <c r="H12" s="330">
        <v>0</v>
      </c>
      <c r="I12" s="330">
        <v>0</v>
      </c>
      <c r="J12" s="330">
        <v>0</v>
      </c>
    </row>
    <row r="13" spans="1:10" x14ac:dyDescent="0.25">
      <c r="A13" s="20">
        <v>3</v>
      </c>
      <c r="B13" s="13" t="s">
        <v>305</v>
      </c>
      <c r="C13" s="22"/>
      <c r="D13" s="22"/>
      <c r="E13" s="22"/>
      <c r="F13" s="22"/>
      <c r="G13" s="330">
        <v>0</v>
      </c>
      <c r="H13" s="330">
        <v>0</v>
      </c>
      <c r="I13" s="330">
        <v>0</v>
      </c>
      <c r="J13" s="330">
        <v>0</v>
      </c>
    </row>
    <row r="14" spans="1:10" x14ac:dyDescent="0.25">
      <c r="A14" s="20">
        <v>4</v>
      </c>
      <c r="B14" s="13" t="s">
        <v>306</v>
      </c>
      <c r="C14" s="22"/>
      <c r="D14" s="22"/>
      <c r="E14" s="22"/>
      <c r="F14" s="22"/>
      <c r="G14" s="330">
        <v>0</v>
      </c>
      <c r="H14" s="330">
        <v>0</v>
      </c>
      <c r="I14" s="330">
        <v>0</v>
      </c>
      <c r="J14" s="330">
        <v>0</v>
      </c>
    </row>
    <row r="15" spans="1:10" x14ac:dyDescent="0.25">
      <c r="A15" s="20">
        <v>5</v>
      </c>
      <c r="B15" s="13" t="s">
        <v>307</v>
      </c>
      <c r="C15" s="22"/>
      <c r="D15" s="22"/>
      <c r="E15" s="22"/>
      <c r="F15" s="22"/>
      <c r="G15" s="330">
        <v>0</v>
      </c>
      <c r="H15" s="330">
        <v>0</v>
      </c>
      <c r="I15" s="330">
        <v>0</v>
      </c>
      <c r="J15" s="330">
        <v>0</v>
      </c>
    </row>
    <row r="16" spans="1:10" x14ac:dyDescent="0.25">
      <c r="A16" s="20">
        <v>6</v>
      </c>
      <c r="B16" s="89" t="s">
        <v>0</v>
      </c>
      <c r="C16" s="22"/>
      <c r="D16" s="22"/>
      <c r="E16" s="22"/>
      <c r="F16" s="22"/>
      <c r="G16" s="330">
        <v>17132</v>
      </c>
      <c r="H16" s="330">
        <v>17132</v>
      </c>
      <c r="I16" s="330">
        <v>17132</v>
      </c>
      <c r="J16" s="330">
        <v>0</v>
      </c>
    </row>
  </sheetData>
  <sheetProtection sheet="1" objects="1" scenarios="1"/>
  <pageMargins left="0.7" right="0.7" top="0.75" bottom="0.75" header="0.3" footer="0.3"/>
  <ignoredErrors>
    <ignoredError sqref="F6:F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3006C-B7E6-4338-A9F3-BA829DD22B48}">
  <dimension ref="A1:D11"/>
  <sheetViews>
    <sheetView showGridLines="0" showZeros="0" workbookViewId="0">
      <selection activeCell="C9" sqref="C9"/>
    </sheetView>
  </sheetViews>
  <sheetFormatPr defaultRowHeight="15" x14ac:dyDescent="0.25"/>
  <cols>
    <col min="2" max="2" width="51.140625" customWidth="1"/>
    <col min="3" max="4" width="18.85546875" customWidth="1"/>
  </cols>
  <sheetData>
    <row r="1" spans="1:4" ht="20.25" x14ac:dyDescent="0.25">
      <c r="A1" s="90" t="s">
        <v>36</v>
      </c>
    </row>
    <row r="2" spans="1:4" x14ac:dyDescent="0.25">
      <c r="A2" s="78"/>
      <c r="C2" s="78"/>
      <c r="D2" s="78"/>
    </row>
    <row r="3" spans="1:4" ht="15.75" x14ac:dyDescent="0.25">
      <c r="A3" s="91"/>
      <c r="B3" s="7" t="s">
        <v>9</v>
      </c>
      <c r="C3" s="27" t="s">
        <v>2</v>
      </c>
      <c r="D3" s="27" t="s">
        <v>3</v>
      </c>
    </row>
    <row r="4" spans="1:4" x14ac:dyDescent="0.25">
      <c r="A4" s="91"/>
      <c r="B4" s="573"/>
      <c r="C4" s="574" t="s">
        <v>34</v>
      </c>
      <c r="D4" s="575" t="s">
        <v>1</v>
      </c>
    </row>
    <row r="5" spans="1:4" x14ac:dyDescent="0.25">
      <c r="A5" s="91"/>
      <c r="B5" s="573"/>
      <c r="C5" s="574"/>
      <c r="D5" s="575"/>
    </row>
    <row r="6" spans="1:4" ht="25.5" x14ac:dyDescent="0.25">
      <c r="A6" s="13">
        <v>1</v>
      </c>
      <c r="B6" s="21" t="s">
        <v>37</v>
      </c>
      <c r="C6" s="330">
        <v>0</v>
      </c>
      <c r="D6" s="330">
        <v>0</v>
      </c>
    </row>
    <row r="7" spans="1:4" ht="25.5" x14ac:dyDescent="0.25">
      <c r="A7" s="13">
        <v>2</v>
      </c>
      <c r="B7" s="21" t="s">
        <v>38</v>
      </c>
      <c r="C7" s="334"/>
      <c r="D7" s="330">
        <v>0</v>
      </c>
    </row>
    <row r="8" spans="1:4" ht="25.5" x14ac:dyDescent="0.25">
      <c r="A8" s="13">
        <v>3</v>
      </c>
      <c r="B8" s="21" t="s">
        <v>39</v>
      </c>
      <c r="C8" s="334"/>
      <c r="D8" s="330">
        <v>0</v>
      </c>
    </row>
    <row r="9" spans="1:4" x14ac:dyDescent="0.25">
      <c r="A9" s="13">
        <v>4</v>
      </c>
      <c r="B9" s="21" t="s">
        <v>40</v>
      </c>
      <c r="C9" s="330">
        <v>4664</v>
      </c>
      <c r="D9" s="330">
        <v>798</v>
      </c>
    </row>
    <row r="10" spans="1:4" ht="25.5" x14ac:dyDescent="0.25">
      <c r="A10" s="92" t="s">
        <v>41</v>
      </c>
      <c r="B10" s="93" t="s">
        <v>309</v>
      </c>
      <c r="C10" s="330">
        <v>0</v>
      </c>
      <c r="D10" s="330">
        <v>0</v>
      </c>
    </row>
    <row r="11" spans="1:4" ht="25.5" x14ac:dyDescent="0.25">
      <c r="A11" s="13">
        <v>5</v>
      </c>
      <c r="B11" s="94" t="s">
        <v>42</v>
      </c>
      <c r="C11" s="330">
        <v>4664</v>
      </c>
      <c r="D11" s="330">
        <v>798</v>
      </c>
    </row>
  </sheetData>
  <sheetProtection sheet="1" objects="1" scenarios="1"/>
  <mergeCells count="3">
    <mergeCell ref="B4:B5"/>
    <mergeCell ref="C4:C5"/>
    <mergeCell ref="D4:D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A683A-3D97-4B88-A585-E8379B7B18D1}">
  <dimension ref="A1:M18"/>
  <sheetViews>
    <sheetView showGridLines="0" showZeros="0" workbookViewId="0">
      <selection activeCell="C9" sqref="C9"/>
    </sheetView>
  </sheetViews>
  <sheetFormatPr defaultRowHeight="15" x14ac:dyDescent="0.25"/>
  <cols>
    <col min="2" max="2" width="52.5703125" customWidth="1"/>
    <col min="3" max="4" width="12.7109375" customWidth="1"/>
  </cols>
  <sheetData>
    <row r="1" spans="1:13" ht="20.25" x14ac:dyDescent="0.3">
      <c r="A1" s="6" t="s">
        <v>8</v>
      </c>
    </row>
    <row r="2" spans="1:13" ht="15.75" x14ac:dyDescent="0.25">
      <c r="A2" s="7" t="s">
        <v>9</v>
      </c>
    </row>
    <row r="3" spans="1:13" x14ac:dyDescent="0.25">
      <c r="A3" s="8"/>
    </row>
    <row r="4" spans="1:13" x14ac:dyDescent="0.25">
      <c r="A4" s="9"/>
      <c r="B4" s="576" t="s">
        <v>10</v>
      </c>
      <c r="C4" s="575" t="s">
        <v>11</v>
      </c>
      <c r="D4" s="575"/>
      <c r="E4" s="575"/>
      <c r="F4" s="575"/>
      <c r="G4" s="575"/>
      <c r="H4" s="575"/>
      <c r="I4" s="575"/>
      <c r="J4" s="575"/>
      <c r="K4" s="575"/>
      <c r="L4" s="575"/>
      <c r="M4" s="575"/>
    </row>
    <row r="5" spans="1:13" x14ac:dyDescent="0.25">
      <c r="A5" s="9"/>
      <c r="B5" s="576"/>
      <c r="C5" s="25" t="s">
        <v>2</v>
      </c>
      <c r="D5" s="25" t="s">
        <v>3</v>
      </c>
      <c r="E5" s="25" t="s">
        <v>4</v>
      </c>
      <c r="F5" s="25" t="s">
        <v>5</v>
      </c>
      <c r="G5" s="25" t="s">
        <v>6</v>
      </c>
      <c r="H5" s="25" t="s">
        <v>12</v>
      </c>
      <c r="I5" s="25" t="s">
        <v>13</v>
      </c>
      <c r="J5" s="25" t="s">
        <v>14</v>
      </c>
      <c r="K5" s="25" t="s">
        <v>15</v>
      </c>
      <c r="L5" s="25" t="s">
        <v>16</v>
      </c>
      <c r="M5" s="25" t="s">
        <v>17</v>
      </c>
    </row>
    <row r="6" spans="1:13" x14ac:dyDescent="0.25">
      <c r="A6" s="10"/>
      <c r="B6" s="576"/>
      <c r="C6" s="537" t="s">
        <v>947</v>
      </c>
      <c r="D6" s="11">
        <v>0.02</v>
      </c>
      <c r="E6" s="11">
        <v>0.04</v>
      </c>
      <c r="F6" s="11">
        <v>0.1</v>
      </c>
      <c r="G6" s="11">
        <v>0.2</v>
      </c>
      <c r="H6" s="11">
        <v>0.5</v>
      </c>
      <c r="I6" s="11">
        <v>0.7</v>
      </c>
      <c r="J6" s="11">
        <v>0.75</v>
      </c>
      <c r="K6" s="11">
        <v>1</v>
      </c>
      <c r="L6" s="11">
        <v>1.5</v>
      </c>
      <c r="M6" s="25" t="s">
        <v>18</v>
      </c>
    </row>
    <row r="7" spans="1:13" x14ac:dyDescent="0.25">
      <c r="A7" s="25">
        <v>1</v>
      </c>
      <c r="B7" s="12" t="s">
        <v>19</v>
      </c>
      <c r="C7" s="13"/>
      <c r="D7" s="13"/>
      <c r="E7" s="13"/>
      <c r="F7" s="13"/>
      <c r="G7" s="13"/>
      <c r="H7" s="13"/>
      <c r="I7" s="13"/>
      <c r="J7" s="13"/>
      <c r="K7" s="13"/>
      <c r="L7" s="13"/>
      <c r="M7" s="13"/>
    </row>
    <row r="8" spans="1:13" x14ac:dyDescent="0.25">
      <c r="A8" s="25">
        <v>2</v>
      </c>
      <c r="B8" s="12" t="s">
        <v>20</v>
      </c>
      <c r="C8" s="13"/>
      <c r="D8" s="13"/>
      <c r="E8" s="13"/>
      <c r="F8" s="13"/>
      <c r="G8" s="13"/>
      <c r="H8" s="13"/>
      <c r="I8" s="13"/>
      <c r="J8" s="13"/>
      <c r="K8" s="13"/>
      <c r="L8" s="13"/>
      <c r="M8" s="13"/>
    </row>
    <row r="9" spans="1:13" x14ac:dyDescent="0.25">
      <c r="A9" s="25">
        <v>3</v>
      </c>
      <c r="B9" s="12" t="s">
        <v>21</v>
      </c>
      <c r="C9" s="13"/>
      <c r="D9" s="13"/>
      <c r="E9" s="13"/>
      <c r="F9" s="13"/>
      <c r="G9" s="13"/>
      <c r="H9" s="13"/>
      <c r="I9" s="13"/>
      <c r="J9" s="13"/>
      <c r="K9" s="13"/>
      <c r="L9" s="13"/>
      <c r="M9" s="13"/>
    </row>
    <row r="10" spans="1:13" x14ac:dyDescent="0.25">
      <c r="A10" s="25">
        <v>4</v>
      </c>
      <c r="B10" s="12" t="s">
        <v>22</v>
      </c>
      <c r="C10" s="13"/>
      <c r="D10" s="13"/>
      <c r="E10" s="13"/>
      <c r="F10" s="13"/>
      <c r="G10" s="13"/>
      <c r="H10" s="13"/>
      <c r="I10" s="13"/>
      <c r="J10" s="13"/>
      <c r="K10" s="13"/>
      <c r="L10" s="13"/>
      <c r="M10" s="13"/>
    </row>
    <row r="11" spans="1:13" x14ac:dyDescent="0.25">
      <c r="A11" s="25">
        <v>5</v>
      </c>
      <c r="B11" s="12" t="s">
        <v>23</v>
      </c>
      <c r="C11" s="13"/>
      <c r="D11" s="13"/>
      <c r="E11" s="13"/>
      <c r="F11" s="13"/>
      <c r="G11" s="13"/>
      <c r="H11" s="13"/>
      <c r="I11" s="13"/>
      <c r="J11" s="13"/>
      <c r="K11" s="13"/>
      <c r="L11" s="13"/>
      <c r="M11" s="13"/>
    </row>
    <row r="12" spans="1:13" x14ac:dyDescent="0.25">
      <c r="A12" s="25">
        <v>6</v>
      </c>
      <c r="B12" s="12" t="s">
        <v>24</v>
      </c>
      <c r="C12" s="13"/>
      <c r="D12" s="13"/>
      <c r="E12" s="13"/>
      <c r="F12" s="13"/>
      <c r="G12" s="330">
        <v>2107</v>
      </c>
      <c r="H12" s="330">
        <v>3010</v>
      </c>
      <c r="I12" s="330"/>
      <c r="J12" s="330"/>
      <c r="K12" s="330"/>
      <c r="L12" s="330"/>
      <c r="M12" s="330"/>
    </row>
    <row r="13" spans="1:13" x14ac:dyDescent="0.25">
      <c r="A13" s="25">
        <v>7</v>
      </c>
      <c r="B13" s="12" t="s">
        <v>25</v>
      </c>
      <c r="C13" s="13"/>
      <c r="D13" s="13"/>
      <c r="E13" s="13"/>
      <c r="F13" s="13"/>
      <c r="G13" s="330"/>
      <c r="H13" s="330"/>
      <c r="I13" s="330"/>
      <c r="J13" s="330">
        <v>0</v>
      </c>
      <c r="K13" s="330">
        <v>11383</v>
      </c>
      <c r="L13" s="330"/>
      <c r="M13" s="330"/>
    </row>
    <row r="14" spans="1:13" x14ac:dyDescent="0.25">
      <c r="A14" s="25">
        <v>8</v>
      </c>
      <c r="B14" s="12" t="s">
        <v>26</v>
      </c>
      <c r="C14" s="13"/>
      <c r="D14" s="13"/>
      <c r="E14" s="13"/>
      <c r="F14" s="13"/>
      <c r="G14" s="330"/>
      <c r="H14" s="330"/>
      <c r="I14" s="330"/>
      <c r="J14" s="330">
        <v>632</v>
      </c>
      <c r="K14" s="330"/>
      <c r="L14" s="330"/>
      <c r="M14" s="330"/>
    </row>
    <row r="15" spans="1:13" x14ac:dyDescent="0.25">
      <c r="A15" s="25">
        <v>9</v>
      </c>
      <c r="B15" s="12" t="s">
        <v>27</v>
      </c>
      <c r="C15" s="13"/>
      <c r="D15" s="13"/>
      <c r="E15" s="13"/>
      <c r="F15" s="13"/>
      <c r="G15" s="330"/>
      <c r="H15" s="330"/>
      <c r="I15" s="330"/>
      <c r="J15" s="330"/>
      <c r="K15" s="330"/>
      <c r="L15" s="330"/>
      <c r="M15" s="330"/>
    </row>
    <row r="16" spans="1:13" x14ac:dyDescent="0.25">
      <c r="A16" s="25">
        <v>10</v>
      </c>
      <c r="B16" s="12" t="s">
        <v>28</v>
      </c>
      <c r="C16" s="13"/>
      <c r="D16" s="13"/>
      <c r="E16" s="13"/>
      <c r="F16" s="13"/>
      <c r="G16" s="330"/>
      <c r="H16" s="330"/>
      <c r="I16" s="330"/>
      <c r="J16" s="330"/>
      <c r="K16" s="330"/>
      <c r="L16" s="330">
        <v>0</v>
      </c>
      <c r="M16" s="330"/>
    </row>
    <row r="17" spans="1:13" x14ac:dyDescent="0.25">
      <c r="A17" s="25">
        <v>11</v>
      </c>
      <c r="B17" s="14" t="s">
        <v>29</v>
      </c>
      <c r="C17" s="13">
        <f>SUM(C7:C16)</f>
        <v>0</v>
      </c>
      <c r="D17" s="13">
        <f>SUM(D7:D16)</f>
        <v>0</v>
      </c>
      <c r="E17" s="13">
        <f t="shared" ref="E17:M17" si="0">SUM(E7:E16)</f>
        <v>0</v>
      </c>
      <c r="F17" s="13">
        <f t="shared" si="0"/>
        <v>0</v>
      </c>
      <c r="G17" s="330">
        <f t="shared" si="0"/>
        <v>2107</v>
      </c>
      <c r="H17" s="330">
        <f t="shared" si="0"/>
        <v>3010</v>
      </c>
      <c r="I17" s="330">
        <f t="shared" si="0"/>
        <v>0</v>
      </c>
      <c r="J17" s="330">
        <f t="shared" si="0"/>
        <v>632</v>
      </c>
      <c r="K17" s="330">
        <f t="shared" si="0"/>
        <v>11383</v>
      </c>
      <c r="L17" s="330">
        <f t="shared" si="0"/>
        <v>0</v>
      </c>
      <c r="M17" s="13">
        <f t="shared" si="0"/>
        <v>0</v>
      </c>
    </row>
    <row r="18" spans="1:13" x14ac:dyDescent="0.25">
      <c r="G18" s="2"/>
      <c r="H18" s="2"/>
      <c r="I18" s="2"/>
      <c r="J18" s="2"/>
      <c r="K18" s="2"/>
      <c r="L18" s="2"/>
      <c r="M18" s="2"/>
    </row>
  </sheetData>
  <sheetProtection sheet="1" objects="1" scenarios="1"/>
  <mergeCells count="2">
    <mergeCell ref="B4:B6"/>
    <mergeCell ref="C4:M4"/>
  </mergeCells>
  <pageMargins left="0.7" right="0.7" top="0.75" bottom="0.75" header="0.3" footer="0.3"/>
  <ignoredErrors>
    <ignoredError sqref="C6" numberStoredAsText="1"/>
    <ignoredError sqref="D17:M1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31</vt:i4>
      </vt:variant>
      <vt:variant>
        <vt:lpstr>Navngivne områder</vt:lpstr>
      </vt:variant>
      <vt:variant>
        <vt:i4>8</vt:i4>
      </vt:variant>
    </vt:vector>
  </HeadingPairs>
  <TitlesOfParts>
    <vt:vector size="39" baseType="lpstr">
      <vt:lpstr>Overblik</vt:lpstr>
      <vt:lpstr>Erklæring</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'11'!Udskriftsområde</vt:lpstr>
      <vt:lpstr>'12'!Udskriftsområde</vt:lpstr>
      <vt:lpstr>'20'!Udskriftsområde</vt:lpstr>
      <vt:lpstr>'27'!Udskriftsområde</vt:lpstr>
      <vt:lpstr>'29'!Udskriftsområde</vt:lpstr>
      <vt:lpstr>'3'!Udskriftsområde</vt:lpstr>
      <vt:lpstr>'9'!Udskriftsområde</vt:lpstr>
      <vt:lpstr>Overblik!Udskriftsområde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Bjarne Nielsen</dc:creator>
  <cp:lastModifiedBy>Bjarne Nielsen</cp:lastModifiedBy>
  <cp:lastPrinted>2023-02-10T13:55:13Z</cp:lastPrinted>
  <dcterms:created xsi:type="dcterms:W3CDTF">2022-02-07T10:29:11Z</dcterms:created>
  <dcterms:modified xsi:type="dcterms:W3CDTF">2023-02-21T11:28:42Z</dcterms:modified>
</cp:coreProperties>
</file>